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3530" windowHeight="9615" tabRatio="871"/>
  </bookViews>
  <sheets>
    <sheet name="Mode opératoire" sheetId="18" r:id="rId1"/>
    <sheet name="Données ST-DCO" sheetId="10" r:id="rId2"/>
    <sheet name="Données DCO" sheetId="1" r:id="rId3"/>
    <sheet name="Données MES" sheetId="14" r:id="rId4"/>
    <sheet name="Données DBO5" sheetId="13" r:id="rId5"/>
    <sheet name="Données Pt" sheetId="11" r:id="rId6"/>
    <sheet name="Données NK" sheetId="15" r:id="rId7"/>
    <sheet name="Données NGL" sheetId="16" r:id="rId8"/>
    <sheet name="Données NO3" sheetId="20" r:id="rId9"/>
    <sheet name="Données métaux" sheetId="19" r:id="rId10"/>
    <sheet name="Données AOX" sheetId="21" r:id="rId11"/>
    <sheet name="Feuille de calcul" sheetId="17" r:id="rId12"/>
  </sheets>
  <definedNames>
    <definedName name="_xlnm._FilterDatabase" localSheetId="10" hidden="1">'Données AOX'!$C$9:$D$9</definedName>
    <definedName name="_xlnm._FilterDatabase" localSheetId="4" hidden="1">'Données DBO5'!$C$9:$D$9</definedName>
    <definedName name="_xlnm._FilterDatabase" localSheetId="2" hidden="1">'Données DCO'!$C$9:$D$9</definedName>
    <definedName name="_xlnm._FilterDatabase" localSheetId="3" hidden="1">'Données MES'!$C$9:$D$9</definedName>
    <definedName name="_xlnm._FilterDatabase" localSheetId="9" hidden="1">'Données métaux'!$C$9:$D$9</definedName>
    <definedName name="_xlnm._FilterDatabase" localSheetId="7" hidden="1">'Données NGL'!$C$9:$D$9</definedName>
    <definedName name="_xlnm._FilterDatabase" localSheetId="6" hidden="1">'Données NK'!$C$9:$D$9</definedName>
    <definedName name="_xlnm._FilterDatabase" localSheetId="8" hidden="1">'Données NO3'!$C$9:$D$9</definedName>
    <definedName name="_xlnm._FilterDatabase" localSheetId="5" hidden="1">'Données Pt'!$C$9:$D$9</definedName>
    <definedName name="_xlnm._FilterDatabase" localSheetId="1" hidden="1">'Données ST-DCO'!$C$9:$D$9</definedName>
    <definedName name="Seuil">#REF!</definedName>
    <definedName name="SeuilDBO">#REF!</definedName>
    <definedName name="_xlnm.Print_Area" localSheetId="0">'Mode opératoire'!$A$1:$L$82</definedName>
  </definedNames>
  <calcPr calcId="145621"/>
</workbook>
</file>

<file path=xl/calcChain.xml><?xml version="1.0" encoding="utf-8"?>
<calcChain xmlns="http://schemas.openxmlformats.org/spreadsheetml/2006/main">
  <c r="H59" i="10" l="1"/>
  <c r="H60" i="10"/>
  <c r="H61" i="10"/>
  <c r="H62" i="10"/>
  <c r="H63" i="10"/>
  <c r="H64" i="10"/>
  <c r="H65" i="10"/>
  <c r="H66" i="10"/>
  <c r="H67" i="10"/>
  <c r="H68" i="10"/>
  <c r="H69" i="10"/>
  <c r="H70" i="10"/>
  <c r="H71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G37" i="10"/>
  <c r="H37" i="10"/>
  <c r="G39" i="10"/>
  <c r="H39" i="10"/>
  <c r="G41" i="10"/>
  <c r="H41" i="10"/>
  <c r="G43" i="10"/>
  <c r="H43" i="10"/>
  <c r="G45" i="10"/>
  <c r="H45" i="10"/>
  <c r="G47" i="10"/>
  <c r="H47" i="10"/>
  <c r="G49" i="10"/>
  <c r="H49" i="10"/>
  <c r="G51" i="10"/>
  <c r="H51" i="10"/>
  <c r="G53" i="10"/>
  <c r="H53" i="10"/>
  <c r="G55" i="10"/>
  <c r="H55" i="10"/>
  <c r="G57" i="10"/>
  <c r="H57" i="10"/>
  <c r="F35" i="10"/>
  <c r="F36" i="10"/>
  <c r="G36" i="10"/>
  <c r="H36" i="10"/>
  <c r="F37" i="10"/>
  <c r="F38" i="10"/>
  <c r="G38" i="10"/>
  <c r="H38" i="10"/>
  <c r="F39" i="10"/>
  <c r="F40" i="10"/>
  <c r="G40" i="10"/>
  <c r="H40" i="10"/>
  <c r="F41" i="10"/>
  <c r="F42" i="10"/>
  <c r="G42" i="10"/>
  <c r="H42" i="10"/>
  <c r="F43" i="10"/>
  <c r="F44" i="10"/>
  <c r="G44" i="10"/>
  <c r="H44" i="10"/>
  <c r="F45" i="10"/>
  <c r="F46" i="10"/>
  <c r="G46" i="10"/>
  <c r="H46" i="10"/>
  <c r="F47" i="10"/>
  <c r="F48" i="10"/>
  <c r="G48" i="10"/>
  <c r="H48" i="10"/>
  <c r="F49" i="10"/>
  <c r="F50" i="10"/>
  <c r="G50" i="10"/>
  <c r="H50" i="10"/>
  <c r="F51" i="10"/>
  <c r="F52" i="10"/>
  <c r="G52" i="10"/>
  <c r="H52" i="10"/>
  <c r="F53" i="10"/>
  <c r="F54" i="10"/>
  <c r="G54" i="10"/>
  <c r="H54" i="10"/>
  <c r="F55" i="10"/>
  <c r="F56" i="10"/>
  <c r="G56" i="10"/>
  <c r="H56" i="10"/>
  <c r="F57" i="10"/>
  <c r="H58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71" i="10"/>
  <c r="E45" i="21"/>
  <c r="F45" i="21"/>
  <c r="G45" i="21"/>
  <c r="H45" i="21"/>
  <c r="AV48" i="17"/>
  <c r="AV46" i="17"/>
  <c r="AV44" i="17"/>
  <c r="AW43" i="17"/>
  <c r="AV49" i="17"/>
  <c r="AW40" i="17"/>
  <c r="AV41" i="17"/>
  <c r="AV22" i="17"/>
  <c r="AV20" i="17"/>
  <c r="AW23" i="17"/>
  <c r="AV29" i="17"/>
  <c r="AW20" i="17"/>
  <c r="AV21" i="17"/>
  <c r="F20" i="21"/>
  <c r="G20" i="21"/>
  <c r="E11" i="21"/>
  <c r="F11" i="21" s="1"/>
  <c r="G11" i="21" s="1"/>
  <c r="H11" i="21" s="1"/>
  <c r="F44" i="21"/>
  <c r="G44" i="21"/>
  <c r="H44" i="21"/>
  <c r="F43" i="21"/>
  <c r="G43" i="21"/>
  <c r="H43" i="21"/>
  <c r="F42" i="21"/>
  <c r="G42" i="21"/>
  <c r="H42" i="21"/>
  <c r="F41" i="21"/>
  <c r="G41" i="21"/>
  <c r="H41" i="21"/>
  <c r="F40" i="21"/>
  <c r="G40" i="21"/>
  <c r="H40" i="21"/>
  <c r="F39" i="21"/>
  <c r="G39" i="21"/>
  <c r="H39" i="21"/>
  <c r="F38" i="21"/>
  <c r="G38" i="21"/>
  <c r="H38" i="21"/>
  <c r="F37" i="21"/>
  <c r="G37" i="21"/>
  <c r="H37" i="21"/>
  <c r="F36" i="21"/>
  <c r="G36" i="21"/>
  <c r="H36" i="21"/>
  <c r="F35" i="21"/>
  <c r="G35" i="21"/>
  <c r="H35" i="21"/>
  <c r="F34" i="21"/>
  <c r="G34" i="21"/>
  <c r="H34" i="21"/>
  <c r="F33" i="21"/>
  <c r="G33" i="21"/>
  <c r="H33" i="21"/>
  <c r="F32" i="21"/>
  <c r="G32" i="21"/>
  <c r="H32" i="21"/>
  <c r="F31" i="21"/>
  <c r="G31" i="21"/>
  <c r="H31" i="21"/>
  <c r="F30" i="21"/>
  <c r="G30" i="21"/>
  <c r="H30" i="21"/>
  <c r="F29" i="21"/>
  <c r="G29" i="21"/>
  <c r="H29" i="21"/>
  <c r="F28" i="21"/>
  <c r="G28" i="21"/>
  <c r="H28" i="21"/>
  <c r="F27" i="21"/>
  <c r="G27" i="21"/>
  <c r="H27" i="21"/>
  <c r="F26" i="21"/>
  <c r="G26" i="21"/>
  <c r="H26" i="21"/>
  <c r="F25" i="21"/>
  <c r="G25" i="21"/>
  <c r="H25" i="21"/>
  <c r="F24" i="21"/>
  <c r="G24" i="21"/>
  <c r="H24" i="21"/>
  <c r="F23" i="21"/>
  <c r="G23" i="21"/>
  <c r="H23" i="21"/>
  <c r="F22" i="21"/>
  <c r="G22" i="21"/>
  <c r="H22" i="21"/>
  <c r="F21" i="21"/>
  <c r="G21" i="21"/>
  <c r="H21" i="21"/>
  <c r="H20" i="21"/>
  <c r="F19" i="21"/>
  <c r="G19" i="21"/>
  <c r="H19" i="21"/>
  <c r="F18" i="21"/>
  <c r="G18" i="21"/>
  <c r="H18" i="21"/>
  <c r="F17" i="21"/>
  <c r="G17" i="21"/>
  <c r="H17" i="21"/>
  <c r="F16" i="21"/>
  <c r="G16" i="21"/>
  <c r="H16" i="21"/>
  <c r="F15" i="21"/>
  <c r="G15" i="21"/>
  <c r="H15" i="21"/>
  <c r="F14" i="21"/>
  <c r="G14" i="21"/>
  <c r="H14" i="21"/>
  <c r="F13" i="21"/>
  <c r="G13" i="21"/>
  <c r="H13" i="21"/>
  <c r="F12" i="21"/>
  <c r="G12" i="21"/>
  <c r="H12" i="21" s="1"/>
  <c r="E47" i="21"/>
  <c r="F47" i="21"/>
  <c r="G47" i="21"/>
  <c r="H47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6" i="21"/>
  <c r="F46" i="21"/>
  <c r="G46" i="21"/>
  <c r="H46" i="21"/>
  <c r="E48" i="21"/>
  <c r="F48" i="21"/>
  <c r="G48" i="21"/>
  <c r="H48" i="21"/>
  <c r="E49" i="21"/>
  <c r="F49" i="21"/>
  <c r="G49" i="21"/>
  <c r="H49" i="21"/>
  <c r="E50" i="21"/>
  <c r="F50" i="21"/>
  <c r="G50" i="21"/>
  <c r="H50" i="21"/>
  <c r="E51" i="21"/>
  <c r="F51" i="21"/>
  <c r="G51" i="21"/>
  <c r="H51" i="21"/>
  <c r="E52" i="21"/>
  <c r="F52" i="21"/>
  <c r="G52" i="21"/>
  <c r="H52" i="21"/>
  <c r="E53" i="21"/>
  <c r="F53" i="21"/>
  <c r="G53" i="21"/>
  <c r="H53" i="21"/>
  <c r="E54" i="21"/>
  <c r="F54" i="21"/>
  <c r="G54" i="21"/>
  <c r="H54" i="21"/>
  <c r="E55" i="21"/>
  <c r="F55" i="21"/>
  <c r="G55" i="21"/>
  <c r="H55" i="21"/>
  <c r="E56" i="21"/>
  <c r="F56" i="21"/>
  <c r="G56" i="21"/>
  <c r="H56" i="21"/>
  <c r="E57" i="21"/>
  <c r="F57" i="21"/>
  <c r="G57" i="21"/>
  <c r="H57" i="21"/>
  <c r="E58" i="21"/>
  <c r="F58" i="21"/>
  <c r="G58" i="21"/>
  <c r="H58" i="21"/>
  <c r="E59" i="21"/>
  <c r="F59" i="21"/>
  <c r="G59" i="21"/>
  <c r="H59" i="21"/>
  <c r="E60" i="21"/>
  <c r="F60" i="21"/>
  <c r="G60" i="21"/>
  <c r="H60" i="21"/>
  <c r="E61" i="21"/>
  <c r="F61" i="21"/>
  <c r="G61" i="21"/>
  <c r="H61" i="21"/>
  <c r="E62" i="21"/>
  <c r="F62" i="21"/>
  <c r="G62" i="21"/>
  <c r="H62" i="21"/>
  <c r="E63" i="21"/>
  <c r="F63" i="21"/>
  <c r="G63" i="21"/>
  <c r="H63" i="21"/>
  <c r="E64" i="21"/>
  <c r="F64" i="21"/>
  <c r="G64" i="21"/>
  <c r="H64" i="21"/>
  <c r="E65" i="21"/>
  <c r="F65" i="21"/>
  <c r="G65" i="21"/>
  <c r="H65" i="21"/>
  <c r="E66" i="21"/>
  <c r="F66" i="21"/>
  <c r="G66" i="21"/>
  <c r="H66" i="21"/>
  <c r="E67" i="21"/>
  <c r="F67" i="21"/>
  <c r="G67" i="21"/>
  <c r="H67" i="21"/>
  <c r="E68" i="21"/>
  <c r="F68" i="21"/>
  <c r="G68" i="21"/>
  <c r="H68" i="21"/>
  <c r="E69" i="21"/>
  <c r="F69" i="21"/>
  <c r="G69" i="21"/>
  <c r="H69" i="21"/>
  <c r="E70" i="21"/>
  <c r="F70" i="21"/>
  <c r="G70" i="21"/>
  <c r="H70" i="21"/>
  <c r="E71" i="21"/>
  <c r="F71" i="21"/>
  <c r="G71" i="21"/>
  <c r="H71" i="21"/>
  <c r="E72" i="21"/>
  <c r="F72" i="21"/>
  <c r="G72" i="21"/>
  <c r="H72" i="21"/>
  <c r="E73" i="21"/>
  <c r="F73" i="21"/>
  <c r="G73" i="21"/>
  <c r="H73" i="21"/>
  <c r="E74" i="21"/>
  <c r="F74" i="21"/>
  <c r="G74" i="21"/>
  <c r="H74" i="21"/>
  <c r="AQ49" i="17"/>
  <c r="AQ48" i="17"/>
  <c r="AQ44" i="17"/>
  <c r="AQ43" i="17"/>
  <c r="AR40" i="17"/>
  <c r="AQ47" i="17"/>
  <c r="AR20" i="17"/>
  <c r="AQ27" i="17"/>
  <c r="E11" i="20"/>
  <c r="F11" i="20"/>
  <c r="G11" i="20"/>
  <c r="H11" i="20"/>
  <c r="F58" i="20"/>
  <c r="G58" i="20"/>
  <c r="H58" i="20"/>
  <c r="F57" i="20"/>
  <c r="G57" i="20"/>
  <c r="H57" i="20"/>
  <c r="F56" i="20"/>
  <c r="G56" i="20"/>
  <c r="H56" i="20"/>
  <c r="F55" i="20"/>
  <c r="G55" i="20"/>
  <c r="H55" i="20"/>
  <c r="F54" i="20"/>
  <c r="G54" i="20"/>
  <c r="H54" i="20"/>
  <c r="F53" i="20"/>
  <c r="G53" i="20"/>
  <c r="H53" i="20"/>
  <c r="F52" i="20"/>
  <c r="G52" i="20"/>
  <c r="H52" i="20"/>
  <c r="F51" i="20"/>
  <c r="G51" i="20"/>
  <c r="H51" i="20"/>
  <c r="F50" i="20"/>
  <c r="G50" i="20"/>
  <c r="H50" i="20"/>
  <c r="F49" i="20"/>
  <c r="G49" i="20"/>
  <c r="H49" i="20"/>
  <c r="F48" i="20"/>
  <c r="G48" i="20"/>
  <c r="H48" i="20"/>
  <c r="F47" i="20"/>
  <c r="G47" i="20"/>
  <c r="H47" i="20"/>
  <c r="F46" i="20"/>
  <c r="G46" i="20"/>
  <c r="H46" i="20"/>
  <c r="F45" i="20"/>
  <c r="G45" i="20"/>
  <c r="H45" i="20"/>
  <c r="E44" i="20"/>
  <c r="F44" i="20"/>
  <c r="G44" i="20"/>
  <c r="H44" i="20"/>
  <c r="F43" i="20"/>
  <c r="G43" i="20"/>
  <c r="H43" i="20"/>
  <c r="F42" i="20"/>
  <c r="G42" i="20"/>
  <c r="H42" i="20"/>
  <c r="E41" i="20"/>
  <c r="F41" i="20"/>
  <c r="G41" i="20"/>
  <c r="H41" i="20"/>
  <c r="F40" i="20"/>
  <c r="G40" i="20"/>
  <c r="H40" i="20"/>
  <c r="F39" i="20"/>
  <c r="G39" i="20"/>
  <c r="H39" i="20"/>
  <c r="F38" i="20"/>
  <c r="G38" i="20"/>
  <c r="H38" i="20"/>
  <c r="F37" i="20"/>
  <c r="G37" i="20"/>
  <c r="H37" i="20"/>
  <c r="F36" i="20"/>
  <c r="G36" i="20"/>
  <c r="H36" i="20"/>
  <c r="F35" i="20"/>
  <c r="G35" i="20"/>
  <c r="H35" i="20"/>
  <c r="F34" i="20"/>
  <c r="G34" i="20"/>
  <c r="H34" i="20"/>
  <c r="F33" i="20"/>
  <c r="G33" i="20"/>
  <c r="H33" i="20"/>
  <c r="F32" i="20"/>
  <c r="G32" i="20"/>
  <c r="H32" i="20"/>
  <c r="F31" i="20"/>
  <c r="G31" i="20"/>
  <c r="H31" i="20"/>
  <c r="F30" i="20"/>
  <c r="G30" i="20"/>
  <c r="H30" i="20"/>
  <c r="F29" i="20"/>
  <c r="G29" i="20"/>
  <c r="H29" i="20"/>
  <c r="F28" i="20"/>
  <c r="G28" i="20"/>
  <c r="H28" i="20"/>
  <c r="F27" i="20"/>
  <c r="G27" i="20"/>
  <c r="H27" i="20"/>
  <c r="F26" i="20"/>
  <c r="G26" i="20"/>
  <c r="H26" i="20"/>
  <c r="F25" i="20"/>
  <c r="G25" i="20"/>
  <c r="H25" i="20"/>
  <c r="F24" i="20"/>
  <c r="G24" i="20"/>
  <c r="H24" i="20"/>
  <c r="F23" i="20"/>
  <c r="G23" i="20"/>
  <c r="H23" i="20"/>
  <c r="F22" i="20"/>
  <c r="G22" i="20"/>
  <c r="H22" i="20"/>
  <c r="F21" i="20"/>
  <c r="G21" i="20"/>
  <c r="H21" i="20"/>
  <c r="F20" i="20"/>
  <c r="G20" i="20"/>
  <c r="H20" i="20"/>
  <c r="F19" i="20"/>
  <c r="G19" i="20"/>
  <c r="H19" i="20"/>
  <c r="F18" i="20"/>
  <c r="G18" i="20"/>
  <c r="H18" i="20"/>
  <c r="F17" i="20"/>
  <c r="G17" i="20"/>
  <c r="H17" i="20"/>
  <c r="F16" i="20"/>
  <c r="G16" i="20"/>
  <c r="H16" i="20"/>
  <c r="F15" i="20"/>
  <c r="G15" i="20"/>
  <c r="H15" i="20"/>
  <c r="F14" i="20"/>
  <c r="G14" i="20"/>
  <c r="H14" i="20"/>
  <c r="F13" i="20"/>
  <c r="G13" i="20"/>
  <c r="H13" i="20"/>
  <c r="F12" i="20"/>
  <c r="G12" i="20"/>
  <c r="H12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32" i="20"/>
  <c r="E33" i="20"/>
  <c r="E34" i="20"/>
  <c r="E35" i="20"/>
  <c r="E36" i="20"/>
  <c r="E37" i="20"/>
  <c r="E38" i="20"/>
  <c r="E39" i="20"/>
  <c r="E40" i="20"/>
  <c r="E42" i="20"/>
  <c r="E43" i="20"/>
  <c r="E45" i="20"/>
  <c r="E46" i="20"/>
  <c r="E47" i="20"/>
  <c r="E48" i="20"/>
  <c r="E49" i="20"/>
  <c r="E50" i="20"/>
  <c r="E51" i="20"/>
  <c r="E52" i="20"/>
  <c r="E53" i="20"/>
  <c r="E54" i="20"/>
  <c r="E55" i="20"/>
  <c r="E56" i="20"/>
  <c r="E57" i="20"/>
  <c r="E58" i="20"/>
  <c r="E11" i="19"/>
  <c r="AL46" i="17"/>
  <c r="AM43" i="17"/>
  <c r="AL45" i="17"/>
  <c r="AM40" i="17"/>
  <c r="AL41" i="17"/>
  <c r="AL26" i="17"/>
  <c r="AL27" i="17"/>
  <c r="AL21" i="17"/>
  <c r="AL22" i="17"/>
  <c r="AM23" i="17"/>
  <c r="AL24" i="17"/>
  <c r="AM20" i="17"/>
  <c r="AL20" i="17"/>
  <c r="E45" i="19"/>
  <c r="F45" i="19"/>
  <c r="G45" i="19"/>
  <c r="H45" i="19"/>
  <c r="F11" i="19"/>
  <c r="G11" i="19"/>
  <c r="H11" i="19"/>
  <c r="F44" i="19"/>
  <c r="G44" i="19"/>
  <c r="H44" i="19"/>
  <c r="F43" i="19"/>
  <c r="G43" i="19"/>
  <c r="H43" i="19"/>
  <c r="F42" i="19"/>
  <c r="G42" i="19"/>
  <c r="H42" i="19"/>
  <c r="F41" i="19"/>
  <c r="G41" i="19"/>
  <c r="H41" i="19"/>
  <c r="F40" i="19"/>
  <c r="G40" i="19"/>
  <c r="H40" i="19"/>
  <c r="F39" i="19"/>
  <c r="G39" i="19"/>
  <c r="H39" i="19"/>
  <c r="F38" i="19"/>
  <c r="G38" i="19"/>
  <c r="H38" i="19"/>
  <c r="F37" i="19"/>
  <c r="G37" i="19"/>
  <c r="H37" i="19"/>
  <c r="F36" i="19"/>
  <c r="G36" i="19"/>
  <c r="H36" i="19"/>
  <c r="F35" i="19"/>
  <c r="G35" i="19"/>
  <c r="H35" i="19"/>
  <c r="F34" i="19"/>
  <c r="G34" i="19"/>
  <c r="H34" i="19"/>
  <c r="F33" i="19"/>
  <c r="G33" i="19"/>
  <c r="H33" i="19"/>
  <c r="F32" i="19"/>
  <c r="G32" i="19"/>
  <c r="H32" i="19"/>
  <c r="F31" i="19"/>
  <c r="G31" i="19"/>
  <c r="H31" i="19"/>
  <c r="F30" i="19"/>
  <c r="G30" i="19"/>
  <c r="H30" i="19"/>
  <c r="F29" i="19"/>
  <c r="G29" i="19"/>
  <c r="H29" i="19"/>
  <c r="F28" i="19"/>
  <c r="G28" i="19"/>
  <c r="H28" i="19"/>
  <c r="F27" i="19"/>
  <c r="G27" i="19"/>
  <c r="H27" i="19"/>
  <c r="F26" i="19"/>
  <c r="G26" i="19"/>
  <c r="H26" i="19"/>
  <c r="F25" i="19"/>
  <c r="G25" i="19"/>
  <c r="H25" i="19"/>
  <c r="F24" i="19"/>
  <c r="G24" i="19"/>
  <c r="H24" i="19"/>
  <c r="F23" i="19"/>
  <c r="G23" i="19"/>
  <c r="H23" i="19"/>
  <c r="F22" i="19"/>
  <c r="G22" i="19"/>
  <c r="H22" i="19"/>
  <c r="F21" i="19"/>
  <c r="G21" i="19"/>
  <c r="H21" i="19"/>
  <c r="F20" i="19"/>
  <c r="G20" i="19"/>
  <c r="H20" i="19"/>
  <c r="F19" i="19"/>
  <c r="G19" i="19"/>
  <c r="H19" i="19"/>
  <c r="F18" i="19"/>
  <c r="G18" i="19"/>
  <c r="H18" i="19"/>
  <c r="F17" i="19"/>
  <c r="G17" i="19"/>
  <c r="H17" i="19"/>
  <c r="F16" i="19"/>
  <c r="G16" i="19"/>
  <c r="H16" i="19"/>
  <c r="F15" i="19"/>
  <c r="G15" i="19"/>
  <c r="H15" i="19"/>
  <c r="F14" i="19"/>
  <c r="G14" i="19"/>
  <c r="H14" i="19"/>
  <c r="E13" i="19"/>
  <c r="F13" i="19"/>
  <c r="G13" i="19"/>
  <c r="H13" i="19"/>
  <c r="E12" i="19"/>
  <c r="F12" i="19"/>
  <c r="G12" i="19"/>
  <c r="H12" i="19"/>
  <c r="F74" i="19"/>
  <c r="G74" i="19"/>
  <c r="H74" i="19"/>
  <c r="F73" i="19"/>
  <c r="G73" i="19"/>
  <c r="H73" i="19"/>
  <c r="F72" i="19"/>
  <c r="G72" i="19"/>
  <c r="H72" i="19"/>
  <c r="F71" i="19"/>
  <c r="G71" i="19"/>
  <c r="H71" i="19"/>
  <c r="F70" i="19"/>
  <c r="G70" i="19"/>
  <c r="H70" i="19"/>
  <c r="F69" i="19"/>
  <c r="G69" i="19"/>
  <c r="H69" i="19"/>
  <c r="F68" i="19"/>
  <c r="G68" i="19"/>
  <c r="H68" i="19"/>
  <c r="F67" i="19"/>
  <c r="G67" i="19"/>
  <c r="H67" i="19"/>
  <c r="F66" i="19"/>
  <c r="G66" i="19"/>
  <c r="H66" i="19"/>
  <c r="F65" i="19"/>
  <c r="G65" i="19"/>
  <c r="H65" i="19"/>
  <c r="F64" i="19"/>
  <c r="G64" i="19"/>
  <c r="H64" i="19"/>
  <c r="F63" i="19"/>
  <c r="G63" i="19"/>
  <c r="H63" i="19"/>
  <c r="F62" i="19"/>
  <c r="G62" i="19"/>
  <c r="H62" i="19"/>
  <c r="F61" i="19"/>
  <c r="G61" i="19"/>
  <c r="H61" i="19"/>
  <c r="F60" i="19"/>
  <c r="G60" i="19"/>
  <c r="H60" i="19"/>
  <c r="F59" i="19"/>
  <c r="G59" i="19"/>
  <c r="H59" i="19"/>
  <c r="F58" i="19"/>
  <c r="G58" i="19"/>
  <c r="H58" i="19"/>
  <c r="F57" i="19"/>
  <c r="G57" i="19"/>
  <c r="H57" i="19"/>
  <c r="F56" i="19"/>
  <c r="G56" i="19"/>
  <c r="H56" i="19"/>
  <c r="F55" i="19"/>
  <c r="G55" i="19"/>
  <c r="H55" i="19"/>
  <c r="F54" i="19"/>
  <c r="G54" i="19"/>
  <c r="H54" i="19"/>
  <c r="F53" i="19"/>
  <c r="G53" i="19"/>
  <c r="H53" i="19"/>
  <c r="F52" i="19"/>
  <c r="G52" i="19"/>
  <c r="H52" i="19"/>
  <c r="F51" i="19"/>
  <c r="G51" i="19"/>
  <c r="H51" i="19"/>
  <c r="F50" i="19"/>
  <c r="G50" i="19"/>
  <c r="H50" i="19"/>
  <c r="F49" i="19"/>
  <c r="G49" i="19"/>
  <c r="H49" i="19"/>
  <c r="F48" i="19"/>
  <c r="G48" i="19"/>
  <c r="H48" i="19"/>
  <c r="F47" i="19"/>
  <c r="G47" i="19"/>
  <c r="H47" i="19"/>
  <c r="E46" i="19"/>
  <c r="F46" i="19"/>
  <c r="G46" i="19"/>
  <c r="H46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59" i="19"/>
  <c r="E60" i="19"/>
  <c r="E61" i="19"/>
  <c r="E62" i="19"/>
  <c r="E63" i="19"/>
  <c r="E64" i="19"/>
  <c r="E65" i="19"/>
  <c r="E66" i="19"/>
  <c r="E67" i="19"/>
  <c r="E68" i="19"/>
  <c r="E69" i="19"/>
  <c r="E70" i="19"/>
  <c r="E71" i="19"/>
  <c r="E72" i="19"/>
  <c r="E73" i="19"/>
  <c r="E74" i="19"/>
  <c r="W41" i="17"/>
  <c r="W44" i="17"/>
  <c r="AG41" i="17"/>
  <c r="AG42" i="17"/>
  <c r="AG44" i="17"/>
  <c r="AG45" i="17"/>
  <c r="AG46" i="17"/>
  <c r="AG48" i="17"/>
  <c r="AG49" i="17"/>
  <c r="AG40" i="17"/>
  <c r="AH40" i="17"/>
  <c r="AG43" i="17"/>
  <c r="AG23" i="17"/>
  <c r="AG25" i="17"/>
  <c r="AG29" i="17"/>
  <c r="AG20" i="17"/>
  <c r="AH20" i="17"/>
  <c r="AG22" i="17"/>
  <c r="E12" i="16"/>
  <c r="F12" i="16"/>
  <c r="G12" i="16"/>
  <c r="H12" i="16"/>
  <c r="E13" i="16"/>
  <c r="F13" i="16"/>
  <c r="G13" i="16"/>
  <c r="H13" i="16"/>
  <c r="E14" i="16"/>
  <c r="F14" i="16"/>
  <c r="G14" i="16"/>
  <c r="H14" i="16"/>
  <c r="E15" i="16"/>
  <c r="F15" i="16"/>
  <c r="G15" i="16"/>
  <c r="H15" i="16"/>
  <c r="F16" i="16"/>
  <c r="G16" i="16"/>
  <c r="H16" i="16"/>
  <c r="E17" i="16"/>
  <c r="F17" i="16"/>
  <c r="G17" i="16"/>
  <c r="H17" i="16"/>
  <c r="E34" i="16"/>
  <c r="F34" i="16"/>
  <c r="G34" i="16"/>
  <c r="H34" i="16"/>
  <c r="E11" i="16"/>
  <c r="F11" i="16"/>
  <c r="G11" i="16"/>
  <c r="H11" i="16"/>
  <c r="AC40" i="17"/>
  <c r="AB47" i="17"/>
  <c r="AC20" i="17"/>
  <c r="AB22" i="17"/>
  <c r="E11" i="15"/>
  <c r="F11" i="15"/>
  <c r="G11" i="15"/>
  <c r="H11" i="15"/>
  <c r="E12" i="15"/>
  <c r="F12" i="15"/>
  <c r="G12" i="15"/>
  <c r="E13" i="15"/>
  <c r="F13" i="15"/>
  <c r="G13" i="15"/>
  <c r="H13" i="15"/>
  <c r="F14" i="15"/>
  <c r="G14" i="15"/>
  <c r="H14" i="15"/>
  <c r="E15" i="15"/>
  <c r="F15" i="15"/>
  <c r="G15" i="15"/>
  <c r="E16" i="15"/>
  <c r="F16" i="15"/>
  <c r="G16" i="15"/>
  <c r="H16" i="15"/>
  <c r="E17" i="15"/>
  <c r="F17" i="15"/>
  <c r="G17" i="15"/>
  <c r="H17" i="15"/>
  <c r="G19" i="15"/>
  <c r="G20" i="15"/>
  <c r="H20" i="15"/>
  <c r="G23" i="15"/>
  <c r="G24" i="15"/>
  <c r="H24" i="15"/>
  <c r="E25" i="15"/>
  <c r="F25" i="15"/>
  <c r="G25" i="15"/>
  <c r="H25" i="15"/>
  <c r="H23" i="15"/>
  <c r="H19" i="15"/>
  <c r="H15" i="15"/>
  <c r="H12" i="15"/>
  <c r="F18" i="15"/>
  <c r="G18" i="15"/>
  <c r="H18" i="15"/>
  <c r="F19" i="15"/>
  <c r="F20" i="15"/>
  <c r="F21" i="15"/>
  <c r="G21" i="15"/>
  <c r="H21" i="15"/>
  <c r="F22" i="15"/>
  <c r="G22" i="15"/>
  <c r="H22" i="15"/>
  <c r="F23" i="15"/>
  <c r="F24" i="15"/>
  <c r="F26" i="15"/>
  <c r="G26" i="15"/>
  <c r="H26" i="15"/>
  <c r="F27" i="15"/>
  <c r="G27" i="15"/>
  <c r="H27" i="15"/>
  <c r="F28" i="15"/>
  <c r="G28" i="15"/>
  <c r="H28" i="15"/>
  <c r="F29" i="15"/>
  <c r="G29" i="15"/>
  <c r="H29" i="15"/>
  <c r="F30" i="15"/>
  <c r="G30" i="15"/>
  <c r="H30" i="15"/>
  <c r="F31" i="15"/>
  <c r="G31" i="15"/>
  <c r="H31" i="15"/>
  <c r="F32" i="15"/>
  <c r="G32" i="15"/>
  <c r="H32" i="15"/>
  <c r="F33" i="15"/>
  <c r="G33" i="15"/>
  <c r="H33" i="15"/>
  <c r="F34" i="15"/>
  <c r="G34" i="15"/>
  <c r="H34" i="15"/>
  <c r="F35" i="15"/>
  <c r="G35" i="15"/>
  <c r="H35" i="15"/>
  <c r="F36" i="15"/>
  <c r="G36" i="15"/>
  <c r="H36" i="15"/>
  <c r="F37" i="15"/>
  <c r="G37" i="15"/>
  <c r="H37" i="15"/>
  <c r="F38" i="15"/>
  <c r="G38" i="15"/>
  <c r="H38" i="15"/>
  <c r="F39" i="15"/>
  <c r="G39" i="15"/>
  <c r="H39" i="15"/>
  <c r="F40" i="15"/>
  <c r="G40" i="15"/>
  <c r="H40" i="15"/>
  <c r="F41" i="15"/>
  <c r="G41" i="15"/>
  <c r="H41" i="15"/>
  <c r="F42" i="15"/>
  <c r="G42" i="15"/>
  <c r="H42" i="15"/>
  <c r="F43" i="15"/>
  <c r="G43" i="15"/>
  <c r="H43" i="15"/>
  <c r="F44" i="15"/>
  <c r="G44" i="15"/>
  <c r="H44" i="15"/>
  <c r="F45" i="15"/>
  <c r="G45" i="15"/>
  <c r="H45" i="15"/>
  <c r="F46" i="15"/>
  <c r="G46" i="15"/>
  <c r="H46" i="15"/>
  <c r="F47" i="15"/>
  <c r="G47" i="15"/>
  <c r="H47" i="15"/>
  <c r="F48" i="15"/>
  <c r="G48" i="15"/>
  <c r="H48" i="15"/>
  <c r="F49" i="15"/>
  <c r="G49" i="15"/>
  <c r="H49" i="15"/>
  <c r="F50" i="15"/>
  <c r="G50" i="15"/>
  <c r="H50" i="15"/>
  <c r="F51" i="15"/>
  <c r="G51" i="15"/>
  <c r="H51" i="15"/>
  <c r="F52" i="15"/>
  <c r="G52" i="15"/>
  <c r="H52" i="15"/>
  <c r="F53" i="15"/>
  <c r="G53" i="15"/>
  <c r="H53" i="15"/>
  <c r="F54" i="15"/>
  <c r="G54" i="15"/>
  <c r="H54" i="15"/>
  <c r="F55" i="15"/>
  <c r="G55" i="15"/>
  <c r="H55" i="15"/>
  <c r="F56" i="15"/>
  <c r="G56" i="15"/>
  <c r="H56" i="15"/>
  <c r="F57" i="15"/>
  <c r="G57" i="15"/>
  <c r="H57" i="15"/>
  <c r="F58" i="15"/>
  <c r="G58" i="15"/>
  <c r="H58" i="15"/>
  <c r="E41" i="1"/>
  <c r="X46" i="17"/>
  <c r="W49" i="17"/>
  <c r="X40" i="17"/>
  <c r="W27" i="17"/>
  <c r="W28" i="17"/>
  <c r="W29" i="17"/>
  <c r="W31" i="17"/>
  <c r="W32" i="17"/>
  <c r="W26" i="17"/>
  <c r="X26" i="17"/>
  <c r="W30" i="17"/>
  <c r="W24" i="17"/>
  <c r="W25" i="17"/>
  <c r="W23" i="17"/>
  <c r="W20" i="17"/>
  <c r="X20" i="17"/>
  <c r="W21" i="17"/>
  <c r="E42" i="1"/>
  <c r="F42" i="1"/>
  <c r="G42" i="1"/>
  <c r="H42" i="1"/>
  <c r="E43" i="1"/>
  <c r="F43" i="1"/>
  <c r="G43" i="1"/>
  <c r="H43" i="1"/>
  <c r="H46" i="1"/>
  <c r="H50" i="1"/>
  <c r="H54" i="1"/>
  <c r="H58" i="1"/>
  <c r="H62" i="1"/>
  <c r="H66" i="1"/>
  <c r="H70" i="1"/>
  <c r="F41" i="1"/>
  <c r="G41" i="1"/>
  <c r="H41" i="1"/>
  <c r="F44" i="13"/>
  <c r="F44" i="1"/>
  <c r="G44" i="1"/>
  <c r="H44" i="1"/>
  <c r="F45" i="1"/>
  <c r="F46" i="1"/>
  <c r="F47" i="1"/>
  <c r="G47" i="1"/>
  <c r="H47" i="1"/>
  <c r="F48" i="1"/>
  <c r="F49" i="1"/>
  <c r="F50" i="1"/>
  <c r="F51" i="1"/>
  <c r="G51" i="1"/>
  <c r="H51" i="1"/>
  <c r="F52" i="1"/>
  <c r="F53" i="1"/>
  <c r="F54" i="1"/>
  <c r="F55" i="1"/>
  <c r="G55" i="1"/>
  <c r="H55" i="1"/>
  <c r="F56" i="1"/>
  <c r="F57" i="1"/>
  <c r="F58" i="1"/>
  <c r="F59" i="1"/>
  <c r="G59" i="1"/>
  <c r="H59" i="1"/>
  <c r="F60" i="1"/>
  <c r="F61" i="1"/>
  <c r="F62" i="1"/>
  <c r="F63" i="1"/>
  <c r="G63" i="1"/>
  <c r="H63" i="1"/>
  <c r="F64" i="1"/>
  <c r="F65" i="1"/>
  <c r="F66" i="1"/>
  <c r="F67" i="1"/>
  <c r="G67" i="1"/>
  <c r="H67" i="1"/>
  <c r="F68" i="1"/>
  <c r="F69" i="1"/>
  <c r="F70" i="1"/>
  <c r="E12" i="1"/>
  <c r="F12" i="1"/>
  <c r="G12" i="1"/>
  <c r="H12" i="1"/>
  <c r="E13" i="1"/>
  <c r="F13" i="1"/>
  <c r="G13" i="1"/>
  <c r="H13" i="1"/>
  <c r="E14" i="1"/>
  <c r="F14" i="1"/>
  <c r="G14" i="1"/>
  <c r="H14" i="1"/>
  <c r="H15" i="1"/>
  <c r="H16" i="1"/>
  <c r="H19" i="1"/>
  <c r="H20" i="1"/>
  <c r="H23" i="1"/>
  <c r="H24" i="1"/>
  <c r="H27" i="1"/>
  <c r="H28" i="1"/>
  <c r="H31" i="1"/>
  <c r="H32" i="1"/>
  <c r="H35" i="1"/>
  <c r="E36" i="1"/>
  <c r="F36" i="1"/>
  <c r="G36" i="1"/>
  <c r="H36" i="1"/>
  <c r="F37" i="1"/>
  <c r="G37" i="1"/>
  <c r="H37" i="1"/>
  <c r="H38" i="1"/>
  <c r="E11" i="1"/>
  <c r="F11" i="1"/>
  <c r="G11" i="1" s="1"/>
  <c r="H11" i="1" s="1"/>
  <c r="G70" i="1"/>
  <c r="G69" i="1"/>
  <c r="H69" i="1"/>
  <c r="G68" i="1"/>
  <c r="H68" i="1"/>
  <c r="G66" i="1"/>
  <c r="G65" i="1"/>
  <c r="H65" i="1"/>
  <c r="G64" i="1"/>
  <c r="H64" i="1"/>
  <c r="G62" i="1"/>
  <c r="G61" i="1"/>
  <c r="H61" i="1"/>
  <c r="G60" i="1"/>
  <c r="H60" i="1"/>
  <c r="G58" i="1"/>
  <c r="G57" i="1"/>
  <c r="H57" i="1"/>
  <c r="G56" i="1"/>
  <c r="H56" i="1"/>
  <c r="G54" i="1"/>
  <c r="G53" i="1"/>
  <c r="H53" i="1"/>
  <c r="G52" i="1"/>
  <c r="H52" i="1"/>
  <c r="G50" i="1"/>
  <c r="G49" i="1"/>
  <c r="H49" i="1"/>
  <c r="G48" i="1"/>
  <c r="H48" i="1"/>
  <c r="G46" i="1"/>
  <c r="G45" i="1"/>
  <c r="H45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8" i="1"/>
  <c r="F39" i="1"/>
  <c r="F40" i="1"/>
  <c r="G15" i="1"/>
  <c r="G16" i="1"/>
  <c r="G17" i="1"/>
  <c r="H17" i="1"/>
  <c r="G18" i="1"/>
  <c r="H18" i="1"/>
  <c r="G19" i="1"/>
  <c r="G20" i="1"/>
  <c r="G21" i="1"/>
  <c r="H21" i="1"/>
  <c r="G22" i="1"/>
  <c r="H22" i="1"/>
  <c r="G23" i="1"/>
  <c r="G24" i="1"/>
  <c r="G25" i="1"/>
  <c r="H25" i="1"/>
  <c r="G26" i="1"/>
  <c r="H26" i="1"/>
  <c r="G27" i="1"/>
  <c r="G28" i="1"/>
  <c r="G29" i="1"/>
  <c r="H29" i="1"/>
  <c r="G30" i="1"/>
  <c r="H30" i="1"/>
  <c r="G31" i="1"/>
  <c r="G32" i="1"/>
  <c r="G33" i="1"/>
  <c r="H33" i="1"/>
  <c r="G34" i="1"/>
  <c r="H34" i="1"/>
  <c r="G35" i="1"/>
  <c r="G38" i="1"/>
  <c r="G39" i="1"/>
  <c r="H39" i="1"/>
  <c r="G40" i="1"/>
  <c r="H40" i="1"/>
  <c r="S40" i="17"/>
  <c r="R40" i="17"/>
  <c r="R41" i="17"/>
  <c r="R42" i="17"/>
  <c r="R43" i="17"/>
  <c r="R45" i="17"/>
  <c r="R46" i="17"/>
  <c r="R47" i="17"/>
  <c r="R49" i="17"/>
  <c r="R50" i="17"/>
  <c r="R51" i="17"/>
  <c r="S20" i="17"/>
  <c r="R25" i="17"/>
  <c r="R26" i="17"/>
  <c r="R27" i="17"/>
  <c r="R28" i="17"/>
  <c r="R29" i="17"/>
  <c r="R30" i="17"/>
  <c r="R31" i="17"/>
  <c r="R24" i="17"/>
  <c r="R23" i="17"/>
  <c r="R22" i="17"/>
  <c r="R21" i="17"/>
  <c r="R20" i="17"/>
  <c r="E12" i="11"/>
  <c r="F12" i="11"/>
  <c r="G12" i="11"/>
  <c r="H12" i="11"/>
  <c r="E13" i="11"/>
  <c r="F13" i="11"/>
  <c r="G13" i="11"/>
  <c r="E14" i="11"/>
  <c r="F14" i="11"/>
  <c r="G14" i="11"/>
  <c r="E15" i="11"/>
  <c r="F15" i="11"/>
  <c r="G15" i="11"/>
  <c r="H15" i="11"/>
  <c r="E16" i="11"/>
  <c r="F16" i="11"/>
  <c r="G16" i="11"/>
  <c r="H16" i="11"/>
  <c r="E17" i="11"/>
  <c r="F17" i="11"/>
  <c r="G17" i="11"/>
  <c r="E18" i="11"/>
  <c r="F18" i="11"/>
  <c r="G18" i="11"/>
  <c r="E19" i="11"/>
  <c r="F19" i="11"/>
  <c r="G19" i="11"/>
  <c r="H19" i="11"/>
  <c r="J14" i="11"/>
  <c r="M14" i="11"/>
  <c r="E20" i="11"/>
  <c r="F20" i="11"/>
  <c r="G20" i="11"/>
  <c r="H20" i="11"/>
  <c r="F21" i="11"/>
  <c r="G21" i="11"/>
  <c r="F22" i="11"/>
  <c r="G22" i="11"/>
  <c r="F23" i="11"/>
  <c r="G23" i="11"/>
  <c r="H23" i="11"/>
  <c r="F24" i="11"/>
  <c r="G24" i="11"/>
  <c r="H24" i="11"/>
  <c r="F25" i="11"/>
  <c r="G25" i="11"/>
  <c r="F26" i="11"/>
  <c r="G26" i="11"/>
  <c r="F27" i="11"/>
  <c r="G27" i="11"/>
  <c r="H27" i="11"/>
  <c r="F28" i="11"/>
  <c r="G28" i="11"/>
  <c r="H28" i="11"/>
  <c r="F29" i="11"/>
  <c r="G29" i="11"/>
  <c r="F30" i="11"/>
  <c r="G30" i="11"/>
  <c r="F31" i="11"/>
  <c r="G31" i="11"/>
  <c r="H31" i="11"/>
  <c r="F32" i="11"/>
  <c r="G32" i="11"/>
  <c r="H32" i="11"/>
  <c r="F33" i="11"/>
  <c r="G33" i="11"/>
  <c r="F34" i="11"/>
  <c r="G34" i="11"/>
  <c r="F35" i="11"/>
  <c r="G35" i="11"/>
  <c r="H35" i="11"/>
  <c r="F36" i="11"/>
  <c r="G36" i="11"/>
  <c r="H36" i="11"/>
  <c r="F37" i="11"/>
  <c r="G37" i="11"/>
  <c r="F38" i="11"/>
  <c r="G38" i="11"/>
  <c r="F39" i="11"/>
  <c r="G39" i="11"/>
  <c r="H39" i="11"/>
  <c r="F40" i="11"/>
  <c r="G40" i="11"/>
  <c r="H40" i="11"/>
  <c r="F41" i="11"/>
  <c r="G41" i="11"/>
  <c r="F42" i="11"/>
  <c r="G42" i="11"/>
  <c r="F43" i="11"/>
  <c r="G43" i="11"/>
  <c r="H43" i="11"/>
  <c r="F44" i="11"/>
  <c r="G44" i="11"/>
  <c r="H44" i="11"/>
  <c r="F45" i="11"/>
  <c r="G45" i="11"/>
  <c r="F46" i="11"/>
  <c r="G46" i="11"/>
  <c r="F47" i="11"/>
  <c r="G47" i="11"/>
  <c r="H47" i="11"/>
  <c r="F48" i="11"/>
  <c r="G48" i="11"/>
  <c r="H48" i="11"/>
  <c r="F49" i="11"/>
  <c r="G49" i="11"/>
  <c r="F50" i="11"/>
  <c r="G50" i="11"/>
  <c r="F51" i="11"/>
  <c r="G51" i="11"/>
  <c r="H51" i="11"/>
  <c r="F52" i="11"/>
  <c r="G52" i="11"/>
  <c r="H52" i="11"/>
  <c r="F53" i="11"/>
  <c r="G53" i="11"/>
  <c r="F54" i="11"/>
  <c r="G54" i="11"/>
  <c r="F55" i="11"/>
  <c r="G55" i="11"/>
  <c r="H55" i="11"/>
  <c r="F56" i="11"/>
  <c r="G56" i="11"/>
  <c r="H56" i="11"/>
  <c r="F57" i="11"/>
  <c r="G57" i="11"/>
  <c r="F58" i="11"/>
  <c r="G58" i="11"/>
  <c r="H13" i="11"/>
  <c r="H14" i="11"/>
  <c r="H17" i="11"/>
  <c r="H18" i="11"/>
  <c r="H21" i="11"/>
  <c r="H22" i="11"/>
  <c r="H25" i="11"/>
  <c r="H26" i="11"/>
  <c r="H29" i="11"/>
  <c r="H30" i="11"/>
  <c r="H33" i="11"/>
  <c r="H34" i="11"/>
  <c r="H37" i="11"/>
  <c r="H38" i="11"/>
  <c r="H41" i="11"/>
  <c r="H42" i="11"/>
  <c r="H45" i="11"/>
  <c r="H46" i="11"/>
  <c r="H49" i="11"/>
  <c r="H50" i="11"/>
  <c r="H53" i="11"/>
  <c r="H54" i="11"/>
  <c r="H57" i="11"/>
  <c r="H58" i="11"/>
  <c r="E11" i="11"/>
  <c r="F11" i="11"/>
  <c r="G11" i="11"/>
  <c r="H11" i="11"/>
  <c r="F11" i="13"/>
  <c r="G11" i="13"/>
  <c r="H11" i="13"/>
  <c r="N47" i="17"/>
  <c r="M49" i="17"/>
  <c r="N40" i="17"/>
  <c r="M40" i="17"/>
  <c r="M52" i="17"/>
  <c r="M51" i="17"/>
  <c r="M50" i="17"/>
  <c r="M47" i="17"/>
  <c r="M46" i="17"/>
  <c r="M45" i="17"/>
  <c r="M44" i="17"/>
  <c r="M43" i="17"/>
  <c r="M42" i="17"/>
  <c r="M41" i="17"/>
  <c r="N27" i="17"/>
  <c r="M28" i="17"/>
  <c r="M32" i="17"/>
  <c r="M31" i="17"/>
  <c r="M30" i="17"/>
  <c r="M29" i="17"/>
  <c r="M27" i="17"/>
  <c r="N20" i="17"/>
  <c r="M24" i="17"/>
  <c r="M23" i="17"/>
  <c r="E45" i="13"/>
  <c r="F45" i="13"/>
  <c r="G45" i="13"/>
  <c r="E46" i="13"/>
  <c r="F46" i="13"/>
  <c r="G46" i="13"/>
  <c r="H46" i="13"/>
  <c r="E47" i="13"/>
  <c r="F47" i="13"/>
  <c r="G47" i="13"/>
  <c r="H47" i="13"/>
  <c r="F48" i="13"/>
  <c r="G48" i="13"/>
  <c r="H48" i="13"/>
  <c r="F49" i="13"/>
  <c r="G49" i="13"/>
  <c r="H49" i="13"/>
  <c r="F50" i="13"/>
  <c r="G50" i="13"/>
  <c r="F51" i="13"/>
  <c r="G51" i="13"/>
  <c r="F52" i="13"/>
  <c r="G52" i="13"/>
  <c r="H52" i="13"/>
  <c r="F53" i="13"/>
  <c r="G53" i="13"/>
  <c r="H53" i="13"/>
  <c r="F54" i="13"/>
  <c r="G54" i="13"/>
  <c r="F55" i="13"/>
  <c r="G55" i="13"/>
  <c r="H55" i="13"/>
  <c r="F56" i="13"/>
  <c r="G56" i="13"/>
  <c r="H56" i="13"/>
  <c r="F57" i="13"/>
  <c r="G57" i="13"/>
  <c r="H57" i="13"/>
  <c r="F58" i="13"/>
  <c r="G58" i="13"/>
  <c r="F59" i="13"/>
  <c r="G59" i="13"/>
  <c r="F60" i="13"/>
  <c r="G60" i="13"/>
  <c r="H60" i="13"/>
  <c r="F61" i="13"/>
  <c r="G61" i="13"/>
  <c r="H61" i="13"/>
  <c r="F62" i="13"/>
  <c r="G62" i="13"/>
  <c r="F63" i="13"/>
  <c r="G63" i="13"/>
  <c r="H63" i="13"/>
  <c r="F64" i="13"/>
  <c r="G64" i="13"/>
  <c r="H64" i="13"/>
  <c r="F65" i="13"/>
  <c r="G65" i="13"/>
  <c r="H65" i="13"/>
  <c r="F66" i="13"/>
  <c r="G66" i="13"/>
  <c r="F67" i="13"/>
  <c r="G67" i="13"/>
  <c r="F68" i="13"/>
  <c r="G68" i="13"/>
  <c r="H68" i="13"/>
  <c r="F69" i="13"/>
  <c r="G69" i="13"/>
  <c r="H69" i="13"/>
  <c r="F70" i="13"/>
  <c r="G70" i="13"/>
  <c r="F71" i="13"/>
  <c r="G71" i="13"/>
  <c r="H71" i="13"/>
  <c r="F72" i="13"/>
  <c r="G72" i="13"/>
  <c r="H72" i="13"/>
  <c r="F73" i="13"/>
  <c r="G73" i="13"/>
  <c r="H73" i="13"/>
  <c r="E12" i="13"/>
  <c r="F12" i="13"/>
  <c r="G12" i="13"/>
  <c r="H12" i="13"/>
  <c r="E13" i="13"/>
  <c r="F13" i="13"/>
  <c r="G13" i="13"/>
  <c r="E14" i="13"/>
  <c r="F14" i="13"/>
  <c r="G14" i="13"/>
  <c r="H14" i="13"/>
  <c r="F15" i="13"/>
  <c r="G15" i="13"/>
  <c r="H15" i="13"/>
  <c r="E16" i="13"/>
  <c r="F16" i="13"/>
  <c r="G16" i="13"/>
  <c r="H16" i="13"/>
  <c r="F17" i="13"/>
  <c r="G17" i="13"/>
  <c r="F18" i="13"/>
  <c r="G18" i="13"/>
  <c r="H18" i="13"/>
  <c r="F19" i="13"/>
  <c r="G19" i="13"/>
  <c r="H19" i="13"/>
  <c r="F20" i="13"/>
  <c r="G20" i="13"/>
  <c r="H20" i="13"/>
  <c r="F21" i="13"/>
  <c r="G21" i="13"/>
  <c r="H21" i="13"/>
  <c r="F22" i="13"/>
  <c r="G22" i="13"/>
  <c r="H22" i="13"/>
  <c r="F23" i="13"/>
  <c r="G23" i="13"/>
  <c r="H23" i="13"/>
  <c r="F24" i="13"/>
  <c r="G24" i="13"/>
  <c r="H24" i="13"/>
  <c r="F25" i="13"/>
  <c r="G25" i="13"/>
  <c r="F26" i="13"/>
  <c r="G26" i="13"/>
  <c r="H26" i="13"/>
  <c r="F27" i="13"/>
  <c r="G27" i="13"/>
  <c r="H27" i="13"/>
  <c r="F28" i="13"/>
  <c r="G28" i="13"/>
  <c r="H28" i="13"/>
  <c r="F29" i="13"/>
  <c r="G29" i="13"/>
  <c r="H29" i="13"/>
  <c r="F30" i="13"/>
  <c r="G30" i="13"/>
  <c r="H30" i="13"/>
  <c r="F31" i="13"/>
  <c r="G31" i="13"/>
  <c r="H31" i="13"/>
  <c r="F32" i="13"/>
  <c r="G32" i="13"/>
  <c r="H32" i="13"/>
  <c r="F33" i="13"/>
  <c r="G33" i="13"/>
  <c r="F34" i="13"/>
  <c r="G34" i="13"/>
  <c r="H34" i="13"/>
  <c r="F35" i="13"/>
  <c r="G35" i="13"/>
  <c r="H35" i="13"/>
  <c r="F36" i="13"/>
  <c r="G36" i="13"/>
  <c r="H36" i="13"/>
  <c r="F37" i="13"/>
  <c r="G37" i="13"/>
  <c r="H37" i="13"/>
  <c r="F38" i="13"/>
  <c r="G38" i="13"/>
  <c r="H38" i="13"/>
  <c r="F39" i="13"/>
  <c r="G39" i="13"/>
  <c r="H39" i="13"/>
  <c r="F40" i="13"/>
  <c r="G40" i="13"/>
  <c r="H40" i="13"/>
  <c r="F41" i="13"/>
  <c r="G41" i="13"/>
  <c r="F42" i="13"/>
  <c r="G42" i="13"/>
  <c r="H42" i="13"/>
  <c r="F43" i="13"/>
  <c r="G43" i="13"/>
  <c r="H43" i="13"/>
  <c r="E44" i="13"/>
  <c r="G44" i="13"/>
  <c r="H44" i="13"/>
  <c r="H45" i="13"/>
  <c r="H50" i="13"/>
  <c r="H51" i="13"/>
  <c r="H54" i="13"/>
  <c r="H58" i="13"/>
  <c r="H59" i="13"/>
  <c r="H62" i="13"/>
  <c r="H66" i="13"/>
  <c r="H67" i="13"/>
  <c r="H70" i="13"/>
  <c r="E11" i="13"/>
  <c r="H11" i="14"/>
  <c r="F45" i="14"/>
  <c r="H13" i="13"/>
  <c r="H17" i="13"/>
  <c r="H25" i="13"/>
  <c r="H33" i="13"/>
  <c r="H41" i="13"/>
  <c r="F11" i="14"/>
  <c r="G11" i="14"/>
  <c r="I46" i="17"/>
  <c r="H51" i="17"/>
  <c r="I40" i="17"/>
  <c r="H54" i="17"/>
  <c r="H53" i="17"/>
  <c r="H52" i="17"/>
  <c r="H50" i="17"/>
  <c r="H49" i="17"/>
  <c r="H48" i="17"/>
  <c r="H46" i="17"/>
  <c r="H45" i="17"/>
  <c r="H44" i="17"/>
  <c r="H43" i="17"/>
  <c r="H42" i="17"/>
  <c r="H41" i="17"/>
  <c r="H40" i="17"/>
  <c r="I26" i="17"/>
  <c r="H30" i="17"/>
  <c r="H29" i="17"/>
  <c r="I20" i="17"/>
  <c r="H23" i="17"/>
  <c r="E46" i="14"/>
  <c r="F46" i="14"/>
  <c r="G46" i="14"/>
  <c r="H46" i="14"/>
  <c r="E47" i="14"/>
  <c r="F47" i="14"/>
  <c r="G47" i="14"/>
  <c r="E48" i="14"/>
  <c r="F48" i="14"/>
  <c r="G48" i="14"/>
  <c r="E49" i="14"/>
  <c r="F49" i="14"/>
  <c r="G49" i="14"/>
  <c r="H49" i="14"/>
  <c r="G51" i="14"/>
  <c r="G52" i="14"/>
  <c r="G53" i="14"/>
  <c r="G55" i="14"/>
  <c r="G56" i="14"/>
  <c r="G57" i="14"/>
  <c r="G59" i="14"/>
  <c r="G60" i="14"/>
  <c r="G61" i="14"/>
  <c r="G63" i="14"/>
  <c r="G65" i="14"/>
  <c r="G67" i="14"/>
  <c r="G68" i="14"/>
  <c r="G69" i="14"/>
  <c r="G71" i="14"/>
  <c r="G72" i="14"/>
  <c r="G73" i="14"/>
  <c r="E12" i="14"/>
  <c r="F12" i="14"/>
  <c r="G12" i="14"/>
  <c r="E13" i="14"/>
  <c r="F13" i="14"/>
  <c r="G13" i="14"/>
  <c r="H13" i="14"/>
  <c r="E14" i="14"/>
  <c r="F14" i="14"/>
  <c r="G14" i="14"/>
  <c r="H14" i="14"/>
  <c r="F15" i="14"/>
  <c r="G15" i="14"/>
  <c r="F16" i="14"/>
  <c r="G16" i="14"/>
  <c r="H16" i="14"/>
  <c r="F17" i="14"/>
  <c r="G17" i="14"/>
  <c r="H17" i="14"/>
  <c r="F18" i="14"/>
  <c r="G18" i="14"/>
  <c r="F19" i="14"/>
  <c r="G19" i="14"/>
  <c r="H19" i="14"/>
  <c r="F20" i="14"/>
  <c r="G20" i="14"/>
  <c r="F21" i="14"/>
  <c r="G21" i="14"/>
  <c r="H21" i="14"/>
  <c r="F22" i="14"/>
  <c r="G22" i="14"/>
  <c r="H22" i="14"/>
  <c r="F23" i="14"/>
  <c r="G23" i="14"/>
  <c r="F24" i="14"/>
  <c r="G24" i="14"/>
  <c r="F25" i="14"/>
  <c r="G25" i="14"/>
  <c r="H25" i="14"/>
  <c r="F26" i="14"/>
  <c r="G26" i="14"/>
  <c r="F27" i="14"/>
  <c r="G27" i="14"/>
  <c r="H27" i="14"/>
  <c r="F28" i="14"/>
  <c r="G28" i="14"/>
  <c r="F29" i="14"/>
  <c r="G29" i="14"/>
  <c r="H29" i="14"/>
  <c r="F30" i="14"/>
  <c r="G30" i="14"/>
  <c r="F31" i="14"/>
  <c r="G31" i="14"/>
  <c r="H31" i="14"/>
  <c r="F32" i="14"/>
  <c r="G32" i="14"/>
  <c r="H32" i="14"/>
  <c r="F33" i="14"/>
  <c r="G33" i="14"/>
  <c r="H33" i="14"/>
  <c r="F34" i="14"/>
  <c r="G34" i="14"/>
  <c r="F35" i="14"/>
  <c r="G35" i="14"/>
  <c r="H35" i="14"/>
  <c r="F36" i="14"/>
  <c r="G36" i="14"/>
  <c r="F37" i="14"/>
  <c r="G37" i="14"/>
  <c r="H37" i="14"/>
  <c r="F38" i="14"/>
  <c r="G38" i="14"/>
  <c r="H38" i="14"/>
  <c r="F39" i="14"/>
  <c r="G39" i="14"/>
  <c r="F40" i="14"/>
  <c r="G40" i="14"/>
  <c r="H40" i="14"/>
  <c r="F41" i="14"/>
  <c r="G41" i="14"/>
  <c r="H41" i="14"/>
  <c r="F42" i="14"/>
  <c r="G42" i="14"/>
  <c r="F43" i="14"/>
  <c r="G43" i="14"/>
  <c r="H43" i="14"/>
  <c r="F44" i="14"/>
  <c r="G44" i="14"/>
  <c r="E45" i="14"/>
  <c r="G45" i="14"/>
  <c r="H45" i="14"/>
  <c r="H34" i="17"/>
  <c r="H33" i="17"/>
  <c r="H32" i="17"/>
  <c r="H31" i="17"/>
  <c r="H28" i="17"/>
  <c r="H27" i="17"/>
  <c r="H26" i="17"/>
  <c r="H25" i="17"/>
  <c r="H21" i="17"/>
  <c r="E11" i="14"/>
  <c r="H44" i="14"/>
  <c r="H42" i="14"/>
  <c r="H39" i="14"/>
  <c r="H36" i="14"/>
  <c r="H34" i="14"/>
  <c r="H30" i="14"/>
  <c r="H28" i="14"/>
  <c r="H26" i="14"/>
  <c r="H24" i="14"/>
  <c r="H23" i="14"/>
  <c r="H20" i="14"/>
  <c r="H18" i="14"/>
  <c r="H15" i="14"/>
  <c r="H12" i="14"/>
  <c r="F74" i="14"/>
  <c r="G74" i="14"/>
  <c r="H74" i="14"/>
  <c r="F73" i="14"/>
  <c r="H73" i="14"/>
  <c r="F72" i="14"/>
  <c r="H72" i="14"/>
  <c r="F71" i="14"/>
  <c r="H71" i="14"/>
  <c r="F70" i="14"/>
  <c r="G70" i="14"/>
  <c r="H70" i="14"/>
  <c r="F69" i="14"/>
  <c r="H69" i="14"/>
  <c r="F68" i="14"/>
  <c r="H68" i="14"/>
  <c r="F67" i="14"/>
  <c r="H67" i="14"/>
  <c r="F66" i="14"/>
  <c r="G66" i="14"/>
  <c r="H66" i="14"/>
  <c r="F65" i="14"/>
  <c r="H65" i="14"/>
  <c r="F64" i="14"/>
  <c r="G64" i="14"/>
  <c r="H64" i="14"/>
  <c r="F63" i="14"/>
  <c r="H63" i="14"/>
  <c r="F62" i="14"/>
  <c r="G62" i="14"/>
  <c r="H62" i="14"/>
  <c r="F61" i="14"/>
  <c r="H61" i="14"/>
  <c r="F60" i="14"/>
  <c r="H60" i="14"/>
  <c r="F59" i="14"/>
  <c r="H59" i="14"/>
  <c r="F58" i="14"/>
  <c r="G58" i="14"/>
  <c r="H58" i="14"/>
  <c r="F57" i="14"/>
  <c r="H57" i="14"/>
  <c r="F56" i="14"/>
  <c r="H56" i="14"/>
  <c r="F55" i="14"/>
  <c r="H55" i="14"/>
  <c r="F54" i="14"/>
  <c r="G54" i="14"/>
  <c r="H54" i="14"/>
  <c r="F53" i="14"/>
  <c r="H53" i="14"/>
  <c r="F52" i="14"/>
  <c r="H52" i="14"/>
  <c r="F51" i="14"/>
  <c r="H51" i="14"/>
  <c r="F50" i="14"/>
  <c r="G50" i="14"/>
  <c r="H50" i="14"/>
  <c r="H48" i="14"/>
  <c r="H47" i="14"/>
  <c r="F12" i="10"/>
  <c r="G12" i="10"/>
  <c r="H12" i="10"/>
  <c r="F13" i="10"/>
  <c r="G13" i="10"/>
  <c r="H13" i="10"/>
  <c r="F14" i="10"/>
  <c r="G14" i="10"/>
  <c r="H14" i="10"/>
  <c r="F15" i="10"/>
  <c r="G15" i="10"/>
  <c r="H15" i="10"/>
  <c r="F16" i="10"/>
  <c r="G16" i="10"/>
  <c r="H16" i="10"/>
  <c r="F17" i="10"/>
  <c r="G17" i="10"/>
  <c r="H17" i="10"/>
  <c r="F18" i="10"/>
  <c r="G18" i="10"/>
  <c r="H18" i="10"/>
  <c r="F19" i="10"/>
  <c r="G19" i="10"/>
  <c r="H19" i="10"/>
  <c r="F20" i="10"/>
  <c r="G20" i="10"/>
  <c r="H20" i="10"/>
  <c r="F21" i="10"/>
  <c r="G21" i="10"/>
  <c r="H21" i="10"/>
  <c r="F22" i="10"/>
  <c r="G22" i="10"/>
  <c r="H22" i="10"/>
  <c r="F23" i="10"/>
  <c r="G23" i="10"/>
  <c r="H23" i="10"/>
  <c r="F24" i="10"/>
  <c r="G24" i="10"/>
  <c r="H24" i="10"/>
  <c r="F25" i="10"/>
  <c r="G25" i="10"/>
  <c r="H25" i="10"/>
  <c r="F26" i="10"/>
  <c r="G26" i="10"/>
  <c r="H26" i="10"/>
  <c r="F27" i="10"/>
  <c r="G27" i="10"/>
  <c r="H27" i="10"/>
  <c r="F28" i="10"/>
  <c r="G28" i="10"/>
  <c r="H28" i="10"/>
  <c r="F29" i="10"/>
  <c r="G29" i="10"/>
  <c r="H29" i="10"/>
  <c r="F30" i="10"/>
  <c r="G30" i="10"/>
  <c r="H30" i="10"/>
  <c r="F31" i="10"/>
  <c r="G31" i="10"/>
  <c r="H31" i="10"/>
  <c r="F32" i="10"/>
  <c r="G32" i="10"/>
  <c r="H32" i="10"/>
  <c r="F33" i="10"/>
  <c r="G33" i="10"/>
  <c r="H33" i="10"/>
  <c r="F34" i="10"/>
  <c r="G34" i="10"/>
  <c r="H34" i="10"/>
  <c r="G35" i="10"/>
  <c r="H35" i="10"/>
  <c r="H72" i="10"/>
  <c r="F73" i="10"/>
  <c r="G73" i="10"/>
  <c r="H73" i="10"/>
  <c r="F74" i="10"/>
  <c r="G74" i="10"/>
  <c r="H74" i="10"/>
  <c r="F75" i="10"/>
  <c r="G75" i="10"/>
  <c r="H75" i="10"/>
  <c r="F76" i="10"/>
  <c r="G76" i="10"/>
  <c r="H76" i="10"/>
  <c r="F11" i="10"/>
  <c r="G11" i="10"/>
  <c r="H11" i="10"/>
  <c r="D44" i="17"/>
  <c r="C50" i="17"/>
  <c r="C48" i="17"/>
  <c r="D40" i="17"/>
  <c r="C43" i="17"/>
  <c r="D24" i="17"/>
  <c r="C32" i="17"/>
  <c r="D20" i="17"/>
  <c r="C23" i="17"/>
  <c r="E78" i="10"/>
  <c r="F78" i="10"/>
  <c r="G78" i="10"/>
  <c r="H78" i="10"/>
  <c r="E79" i="10"/>
  <c r="F79" i="10"/>
  <c r="G79" i="10"/>
  <c r="H79" i="10"/>
  <c r="E80" i="10"/>
  <c r="F80" i="10"/>
  <c r="G80" i="10"/>
  <c r="E81" i="10"/>
  <c r="F81" i="10"/>
  <c r="G81" i="10"/>
  <c r="H81" i="10"/>
  <c r="E82" i="10"/>
  <c r="F82" i="10"/>
  <c r="G82" i="10"/>
  <c r="H82" i="10"/>
  <c r="E83" i="10"/>
  <c r="F83" i="10"/>
  <c r="G83" i="10"/>
  <c r="F84" i="10"/>
  <c r="G84" i="10"/>
  <c r="H84" i="10"/>
  <c r="F85" i="10"/>
  <c r="G85" i="10"/>
  <c r="F86" i="10"/>
  <c r="G86" i="10"/>
  <c r="H86" i="10"/>
  <c r="F87" i="10"/>
  <c r="G87" i="10"/>
  <c r="H87" i="10"/>
  <c r="F88" i="10"/>
  <c r="G88" i="10"/>
  <c r="F89" i="10"/>
  <c r="G89" i="10"/>
  <c r="H89" i="10"/>
  <c r="F90" i="10"/>
  <c r="G90" i="10"/>
  <c r="H90" i="10"/>
  <c r="F91" i="10"/>
  <c r="G91" i="10"/>
  <c r="F92" i="10"/>
  <c r="G92" i="10"/>
  <c r="H92" i="10"/>
  <c r="F93" i="10"/>
  <c r="G93" i="10"/>
  <c r="F94" i="10"/>
  <c r="G94" i="10"/>
  <c r="H94" i="10"/>
  <c r="F95" i="10"/>
  <c r="G95" i="10"/>
  <c r="H95" i="10"/>
  <c r="F96" i="10"/>
  <c r="G96" i="10"/>
  <c r="H96" i="10"/>
  <c r="F97" i="10"/>
  <c r="G97" i="10"/>
  <c r="H97" i="10"/>
  <c r="F98" i="10"/>
  <c r="G98" i="10"/>
  <c r="H98" i="10"/>
  <c r="F99" i="10"/>
  <c r="G99" i="10"/>
  <c r="F100" i="10"/>
  <c r="G100" i="10"/>
  <c r="H100" i="10"/>
  <c r="F101" i="10"/>
  <c r="G101" i="10"/>
  <c r="F102" i="10"/>
  <c r="G102" i="10"/>
  <c r="H102" i="10"/>
  <c r="F103" i="10"/>
  <c r="G103" i="10"/>
  <c r="H103" i="10"/>
  <c r="F104" i="10"/>
  <c r="G104" i="10"/>
  <c r="F105" i="10"/>
  <c r="G105" i="10"/>
  <c r="H105" i="10"/>
  <c r="F106" i="10"/>
  <c r="G106" i="10"/>
  <c r="H106" i="10"/>
  <c r="H80" i="10"/>
  <c r="H83" i="10"/>
  <c r="H85" i="10"/>
  <c r="H88" i="10"/>
  <c r="H91" i="10"/>
  <c r="H93" i="10"/>
  <c r="H99" i="10"/>
  <c r="H101" i="10"/>
  <c r="H104" i="10"/>
  <c r="E77" i="10"/>
  <c r="F77" i="10"/>
  <c r="G77" i="10"/>
  <c r="H77" i="10"/>
  <c r="E12" i="10"/>
  <c r="E13" i="10"/>
  <c r="E14" i="10"/>
  <c r="E15" i="10"/>
  <c r="E17" i="10"/>
  <c r="E18" i="10"/>
  <c r="E19" i="10"/>
  <c r="E20" i="10"/>
  <c r="E11" i="10"/>
  <c r="E37" i="14"/>
  <c r="E35" i="14"/>
  <c r="E36" i="14"/>
  <c r="E38" i="14"/>
  <c r="E39" i="14"/>
  <c r="E40" i="14"/>
  <c r="E41" i="14"/>
  <c r="E38" i="13"/>
  <c r="E39" i="13"/>
  <c r="E40" i="13"/>
  <c r="E41" i="13"/>
  <c r="E42" i="13"/>
  <c r="F58" i="16"/>
  <c r="G58" i="16"/>
  <c r="H58" i="16"/>
  <c r="F57" i="16"/>
  <c r="G57" i="16"/>
  <c r="H57" i="16"/>
  <c r="F56" i="16"/>
  <c r="G56" i="16"/>
  <c r="H56" i="16"/>
  <c r="F55" i="16"/>
  <c r="G55" i="16"/>
  <c r="H55" i="16"/>
  <c r="F54" i="16"/>
  <c r="G54" i="16"/>
  <c r="H54" i="16"/>
  <c r="F53" i="16"/>
  <c r="G53" i="16"/>
  <c r="H53" i="16"/>
  <c r="F52" i="16"/>
  <c r="G52" i="16"/>
  <c r="H52" i="16"/>
  <c r="F51" i="16"/>
  <c r="G51" i="16"/>
  <c r="H51" i="16"/>
  <c r="F50" i="16"/>
  <c r="G50" i="16"/>
  <c r="H50" i="16"/>
  <c r="F49" i="16"/>
  <c r="G49" i="16"/>
  <c r="H49" i="16"/>
  <c r="F48" i="16"/>
  <c r="G48" i="16"/>
  <c r="H48" i="16"/>
  <c r="F47" i="16"/>
  <c r="G47" i="16"/>
  <c r="H47" i="16"/>
  <c r="F46" i="16"/>
  <c r="G46" i="16"/>
  <c r="H46" i="16"/>
  <c r="F45" i="16"/>
  <c r="G45" i="16"/>
  <c r="H45" i="16"/>
  <c r="F44" i="16"/>
  <c r="G44" i="16"/>
  <c r="H44" i="16"/>
  <c r="F43" i="16"/>
  <c r="G43" i="16"/>
  <c r="H43" i="16"/>
  <c r="F42" i="16"/>
  <c r="G42" i="16"/>
  <c r="H42" i="16"/>
  <c r="F41" i="16"/>
  <c r="G41" i="16"/>
  <c r="H41" i="16"/>
  <c r="F40" i="16"/>
  <c r="G40" i="16"/>
  <c r="H40" i="16"/>
  <c r="F39" i="16"/>
  <c r="G39" i="16"/>
  <c r="H39" i="16"/>
  <c r="F38" i="16"/>
  <c r="G38" i="16"/>
  <c r="H38" i="16"/>
  <c r="F37" i="16"/>
  <c r="G37" i="16"/>
  <c r="H37" i="16"/>
  <c r="F36" i="16"/>
  <c r="G36" i="16"/>
  <c r="H36" i="16"/>
  <c r="F35" i="16"/>
  <c r="G35" i="16"/>
  <c r="H35" i="16"/>
  <c r="F33" i="16"/>
  <c r="G33" i="16"/>
  <c r="H33" i="16"/>
  <c r="F32" i="16"/>
  <c r="G32" i="16"/>
  <c r="H32" i="16"/>
  <c r="F31" i="16"/>
  <c r="G31" i="16"/>
  <c r="H31" i="16"/>
  <c r="F30" i="16"/>
  <c r="G30" i="16"/>
  <c r="H30" i="16"/>
  <c r="F29" i="16"/>
  <c r="G29" i="16"/>
  <c r="H29" i="16"/>
  <c r="F28" i="16"/>
  <c r="G28" i="16"/>
  <c r="H28" i="16"/>
  <c r="F27" i="16"/>
  <c r="G27" i="16"/>
  <c r="H27" i="16"/>
  <c r="F26" i="16"/>
  <c r="G26" i="16"/>
  <c r="H26" i="16"/>
  <c r="F25" i="16"/>
  <c r="G25" i="16"/>
  <c r="H25" i="16"/>
  <c r="F24" i="16"/>
  <c r="G24" i="16"/>
  <c r="H24" i="16"/>
  <c r="F23" i="16"/>
  <c r="G23" i="16"/>
  <c r="H23" i="16"/>
  <c r="F22" i="16"/>
  <c r="G22" i="16"/>
  <c r="H22" i="16"/>
  <c r="F21" i="16"/>
  <c r="G21" i="16"/>
  <c r="H21" i="16"/>
  <c r="F20" i="16"/>
  <c r="G20" i="16"/>
  <c r="H20" i="16"/>
  <c r="F19" i="16"/>
  <c r="G19" i="16"/>
  <c r="H19" i="16"/>
  <c r="F18" i="16"/>
  <c r="G18" i="16"/>
  <c r="H18" i="16"/>
  <c r="J13" i="16"/>
  <c r="M13" i="16"/>
  <c r="J11" i="16"/>
  <c r="E16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J11" i="15"/>
  <c r="J13" i="15"/>
  <c r="M13" i="15"/>
  <c r="E14" i="15"/>
  <c r="E18" i="15"/>
  <c r="E19" i="15"/>
  <c r="E20" i="15"/>
  <c r="E21" i="15"/>
  <c r="E22" i="15"/>
  <c r="E23" i="15"/>
  <c r="E24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34" i="14"/>
  <c r="E33" i="14"/>
  <c r="E30" i="14"/>
  <c r="E26" i="14"/>
  <c r="E25" i="14"/>
  <c r="E24" i="14"/>
  <c r="E23" i="14"/>
  <c r="E22" i="14"/>
  <c r="E15" i="14"/>
  <c r="E16" i="14"/>
  <c r="E17" i="14"/>
  <c r="E18" i="14"/>
  <c r="E19" i="14"/>
  <c r="E20" i="14"/>
  <c r="E21" i="14"/>
  <c r="E27" i="14"/>
  <c r="E28" i="14"/>
  <c r="E29" i="14"/>
  <c r="E31" i="14"/>
  <c r="E32" i="14"/>
  <c r="E42" i="14"/>
  <c r="E43" i="14"/>
  <c r="E44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36" i="13"/>
  <c r="E35" i="13"/>
  <c r="E34" i="13"/>
  <c r="E33" i="13"/>
  <c r="E32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5" i="13"/>
  <c r="E31" i="13"/>
  <c r="E37" i="13"/>
  <c r="E43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24" i="11"/>
  <c r="E25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J11" i="11"/>
  <c r="M13" i="11"/>
  <c r="J13" i="11"/>
  <c r="E21" i="11"/>
  <c r="E22" i="11"/>
  <c r="E23" i="11"/>
  <c r="E26" i="11"/>
  <c r="E27" i="11"/>
  <c r="E28" i="11"/>
  <c r="E29" i="11"/>
  <c r="E30" i="11"/>
  <c r="E31" i="11"/>
  <c r="E32" i="11"/>
  <c r="E33" i="11"/>
  <c r="E34" i="11"/>
  <c r="E54" i="11"/>
  <c r="E55" i="11"/>
  <c r="E56" i="11"/>
  <c r="E57" i="11"/>
  <c r="E58" i="11"/>
  <c r="E34" i="10"/>
  <c r="E33" i="10"/>
  <c r="E30" i="10"/>
  <c r="E29" i="10"/>
  <c r="E28" i="10"/>
  <c r="E27" i="10"/>
  <c r="E26" i="10"/>
  <c r="E25" i="10"/>
  <c r="E24" i="10"/>
  <c r="E23" i="10"/>
  <c r="E22" i="10"/>
  <c r="E16" i="10"/>
  <c r="E21" i="10"/>
  <c r="E31" i="10"/>
  <c r="E32" i="10"/>
  <c r="E35" i="10"/>
  <c r="E72" i="10"/>
  <c r="E73" i="10"/>
  <c r="E74" i="10"/>
  <c r="E75" i="10"/>
  <c r="E76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7" i="1"/>
  <c r="E18" i="1"/>
  <c r="E15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16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7" i="1"/>
  <c r="E38" i="1"/>
  <c r="E39" i="1"/>
  <c r="E40" i="1"/>
  <c r="C44" i="17"/>
  <c r="C41" i="17"/>
  <c r="C42" i="17"/>
  <c r="C45" i="17"/>
  <c r="C40" i="17"/>
  <c r="C46" i="17"/>
  <c r="C52" i="17"/>
  <c r="C25" i="17"/>
  <c r="C28" i="17"/>
  <c r="C49" i="17"/>
  <c r="C21" i="17"/>
  <c r="C31" i="17"/>
  <c r="J13" i="14"/>
  <c r="J11" i="14"/>
  <c r="J14" i="13"/>
  <c r="M14" i="13"/>
  <c r="J13" i="13"/>
  <c r="J11" i="13"/>
  <c r="J14" i="10"/>
  <c r="J11" i="10"/>
  <c r="J13" i="10"/>
  <c r="C20" i="17"/>
  <c r="C24" i="17"/>
  <c r="C29" i="17"/>
  <c r="C51" i="17"/>
  <c r="C47" i="17"/>
  <c r="M20" i="17"/>
  <c r="M26" i="17"/>
  <c r="M22" i="17"/>
  <c r="M25" i="17"/>
  <c r="M21" i="17"/>
  <c r="J14" i="16"/>
  <c r="M14" i="16"/>
  <c r="H20" i="17"/>
  <c r="H22" i="17"/>
  <c r="H24" i="17"/>
  <c r="J14" i="15"/>
  <c r="M14" i="15"/>
  <c r="J13" i="19"/>
  <c r="J14" i="19"/>
  <c r="J11" i="19"/>
  <c r="C22" i="17"/>
  <c r="C27" i="17"/>
  <c r="J14" i="14"/>
  <c r="M14" i="14"/>
  <c r="C30" i="17"/>
  <c r="C26" i="17"/>
  <c r="H47" i="17"/>
  <c r="M48" i="17"/>
  <c r="R48" i="17"/>
  <c r="R44" i="17"/>
  <c r="W22" i="17"/>
  <c r="W42" i="17"/>
  <c r="W40" i="17"/>
  <c r="W43" i="17"/>
  <c r="AB29" i="17"/>
  <c r="AB25" i="17"/>
  <c r="AB21" i="17"/>
  <c r="AG27" i="17"/>
  <c r="W45" i="17"/>
  <c r="W46" i="17"/>
  <c r="W50" i="17"/>
  <c r="W47" i="17"/>
  <c r="W51" i="17"/>
  <c r="AB28" i="17"/>
  <c r="AB24" i="17"/>
  <c r="AB44" i="17"/>
  <c r="AB48" i="17"/>
  <c r="AB41" i="17"/>
  <c r="AB45" i="17"/>
  <c r="AB49" i="17"/>
  <c r="AG24" i="17"/>
  <c r="AG28" i="17"/>
  <c r="AG26" i="17"/>
  <c r="AG21" i="17"/>
  <c r="AB46" i="17"/>
  <c r="W48" i="17"/>
  <c r="AB27" i="17"/>
  <c r="AB23" i="17"/>
  <c r="AB43" i="17"/>
  <c r="AB20" i="17"/>
  <c r="AB26" i="17"/>
  <c r="AB40" i="17"/>
  <c r="AB42" i="17"/>
  <c r="W52" i="17"/>
  <c r="AG47" i="17"/>
  <c r="AL23" i="17"/>
  <c r="AL25" i="17"/>
  <c r="AL40" i="17"/>
  <c r="AL48" i="17"/>
  <c r="AL44" i="17"/>
  <c r="AQ21" i="17"/>
  <c r="AQ26" i="17"/>
  <c r="AQ41" i="17"/>
  <c r="AL28" i="17"/>
  <c r="AL42" i="17"/>
  <c r="AL47" i="17"/>
  <c r="AQ22" i="17"/>
  <c r="AQ28" i="17"/>
  <c r="AQ24" i="17"/>
  <c r="AQ20" i="17"/>
  <c r="AQ23" i="17"/>
  <c r="AQ29" i="17"/>
  <c r="AL43" i="17"/>
  <c r="AQ46" i="17"/>
  <c r="AQ42" i="17"/>
  <c r="AQ25" i="17"/>
  <c r="AQ40" i="17"/>
  <c r="AQ45" i="17"/>
  <c r="AV26" i="17"/>
  <c r="AV42" i="17"/>
  <c r="AV23" i="17"/>
  <c r="AV27" i="17"/>
  <c r="AV43" i="17"/>
  <c r="AV47" i="17"/>
  <c r="AV24" i="17"/>
  <c r="AV28" i="17"/>
  <c r="AV40" i="17"/>
  <c r="AV25" i="17"/>
  <c r="AV45" i="17"/>
  <c r="M13" i="19"/>
  <c r="M13" i="10"/>
  <c r="M13" i="13"/>
  <c r="M14" i="10"/>
  <c r="M14" i="19"/>
  <c r="M13" i="14"/>
  <c r="J11" i="20"/>
  <c r="J14" i="20"/>
  <c r="M14" i="20"/>
  <c r="J13" i="20"/>
  <c r="M13" i="20"/>
  <c r="J13" i="1" l="1"/>
  <c r="J14" i="1"/>
  <c r="J11" i="1"/>
  <c r="J11" i="21"/>
  <c r="J14" i="21"/>
  <c r="M14" i="21" s="1"/>
  <c r="J13" i="21"/>
  <c r="M13" i="21" s="1"/>
  <c r="M14" i="1" l="1"/>
  <c r="M13" i="1"/>
</calcChain>
</file>

<file path=xl/sharedStrings.xml><?xml version="1.0" encoding="utf-8"?>
<sst xmlns="http://schemas.openxmlformats.org/spreadsheetml/2006/main" count="368" uniqueCount="106">
  <si>
    <t>DCO</t>
  </si>
  <si>
    <t>Interne</t>
  </si>
  <si>
    <t>Externe</t>
  </si>
  <si>
    <t>Ecart</t>
  </si>
  <si>
    <t>valeurs</t>
  </si>
  <si>
    <t>soit</t>
  </si>
  <si>
    <t>des valeurs totales</t>
  </si>
  <si>
    <t>Nombre total de valeurs :</t>
  </si>
  <si>
    <t>Ecarts pour ce paramètre :</t>
  </si>
  <si>
    <t>DATE</t>
  </si>
  <si>
    <t>NK</t>
  </si>
  <si>
    <t>Pt</t>
  </si>
  <si>
    <t>MES</t>
  </si>
  <si>
    <t>Site:</t>
  </si>
  <si>
    <t>Commune:</t>
  </si>
  <si>
    <t>Référence du point d'autosurveillance:</t>
  </si>
  <si>
    <t>DBO5</t>
  </si>
  <si>
    <t>Moyenne</t>
  </si>
  <si>
    <t>GAMME HAUTE (&gt;250 mg/l)</t>
  </si>
  <si>
    <t>GAMME HAUTE (&gt;150 mg/l)</t>
  </si>
  <si>
    <t>GAMME &gt; à 1 mg/l</t>
  </si>
  <si>
    <t>GAMME &gt; à 6 mg/l</t>
  </si>
  <si>
    <t>NGL</t>
  </si>
  <si>
    <t>Ecart bon :</t>
  </si>
  <si>
    <t>Ecart mauvais :</t>
  </si>
  <si>
    <r>
      <t>GAMME BASSE
 (</t>
    </r>
    <r>
      <rPr>
        <b/>
        <sz val="12"/>
        <rFont val="Symbol"/>
        <family val="1"/>
        <charset val="2"/>
      </rPr>
      <t>£</t>
    </r>
    <r>
      <rPr>
        <b/>
        <sz val="12"/>
        <rFont val="Arial"/>
        <family val="2"/>
      </rPr>
      <t xml:space="preserve"> 150 mg/l)</t>
    </r>
  </si>
  <si>
    <r>
      <t xml:space="preserve">Paramètre
</t>
    </r>
    <r>
      <rPr>
        <b/>
        <sz val="10"/>
        <color indexed="10"/>
        <rFont val="Arial"/>
        <family val="2"/>
      </rPr>
      <t xml:space="preserve">ST-DCO </t>
    </r>
  </si>
  <si>
    <t>Concentration
(mg/l)</t>
  </si>
  <si>
    <t>Moyenne
(mg/l)</t>
  </si>
  <si>
    <t xml:space="preserve"> Absolu 
(%)</t>
  </si>
  <si>
    <t>Relatif
(mg/l)</t>
  </si>
  <si>
    <t>Seuil de comparaison:</t>
  </si>
  <si>
    <t>Gamme basse</t>
  </si>
  <si>
    <t>Gamme haute</t>
  </si>
  <si>
    <t>Bissectrice</t>
  </si>
  <si>
    <t>ST - DCO</t>
  </si>
  <si>
    <t>Jugement Bon (+ Inc%)</t>
  </si>
  <si>
    <t>Jugement Bon (- Inc%)</t>
  </si>
  <si>
    <r>
      <t xml:space="preserve">Paramètre
</t>
    </r>
    <r>
      <rPr>
        <b/>
        <sz val="10"/>
        <color indexed="10"/>
        <rFont val="Arial"/>
        <family val="2"/>
      </rPr>
      <t xml:space="preserve">MES </t>
    </r>
  </si>
  <si>
    <r>
      <t>GAMME BASSE
 (</t>
    </r>
    <r>
      <rPr>
        <b/>
        <sz val="12"/>
        <rFont val="Symbol"/>
        <family val="1"/>
        <charset val="2"/>
      </rPr>
      <t>£</t>
    </r>
    <r>
      <rPr>
        <b/>
        <sz val="12"/>
        <rFont val="Arial"/>
        <family val="2"/>
      </rPr>
      <t xml:space="preserve"> 60 mg/l)</t>
    </r>
  </si>
  <si>
    <t>Seuil de comparaison :</t>
  </si>
  <si>
    <r>
      <t xml:space="preserve">Paramètre
</t>
    </r>
    <r>
      <rPr>
        <b/>
        <sz val="10"/>
        <color indexed="10"/>
        <rFont val="Arial"/>
        <family val="2"/>
      </rPr>
      <t>DBO</t>
    </r>
    <r>
      <rPr>
        <b/>
        <vertAlign val="subscript"/>
        <sz val="10"/>
        <color indexed="10"/>
        <rFont val="Arial"/>
        <family val="2"/>
      </rPr>
      <t>5</t>
    </r>
    <r>
      <rPr>
        <b/>
        <sz val="10"/>
        <color indexed="20"/>
        <rFont val="Arial"/>
        <family val="2"/>
      </rPr>
      <t xml:space="preserve"> </t>
    </r>
  </si>
  <si>
    <t>Concentration 
(mg/l)</t>
  </si>
  <si>
    <t xml:space="preserve">Absolu 
(%) </t>
  </si>
  <si>
    <r>
      <t>GAMME BASSE
 (</t>
    </r>
    <r>
      <rPr>
        <b/>
        <sz val="12"/>
        <rFont val="Symbol"/>
        <family val="1"/>
        <charset val="2"/>
      </rPr>
      <t>£</t>
    </r>
    <r>
      <rPr>
        <b/>
        <sz val="12"/>
        <rFont val="Arial"/>
        <family val="2"/>
      </rPr>
      <t xml:space="preserve"> 80 mg/l)</t>
    </r>
  </si>
  <si>
    <t>GAMME HAUTE
 (&gt;80 mg/l)</t>
  </si>
  <si>
    <t>GAMME HAUTE 
(&gt;60 mg/l)</t>
  </si>
  <si>
    <r>
      <t xml:space="preserve">Paramètre 
</t>
    </r>
    <r>
      <rPr>
        <b/>
        <sz val="10"/>
        <color indexed="10"/>
        <rFont val="Arial"/>
        <family val="2"/>
      </rPr>
      <t>Pt</t>
    </r>
  </si>
  <si>
    <t>Absolu 
(%)</t>
  </si>
  <si>
    <r>
      <t xml:space="preserve">Paramètre 
</t>
    </r>
    <r>
      <rPr>
        <b/>
        <sz val="10"/>
        <color indexed="10"/>
        <rFont val="Arial"/>
        <family val="2"/>
      </rPr>
      <t>DCO</t>
    </r>
  </si>
  <si>
    <t>Gamme Haute</t>
  </si>
  <si>
    <r>
      <t>GAMME BASSE
 (</t>
    </r>
    <r>
      <rPr>
        <b/>
        <sz val="12"/>
        <rFont val="Symbol"/>
        <family val="1"/>
        <charset val="2"/>
      </rPr>
      <t>£</t>
    </r>
    <r>
      <rPr>
        <b/>
        <sz val="12"/>
        <rFont val="Arial"/>
        <family val="2"/>
      </rPr>
      <t xml:space="preserve"> 250 mg/l)</t>
    </r>
  </si>
  <si>
    <r>
      <t xml:space="preserve">Paramètre 
</t>
    </r>
    <r>
      <rPr>
        <b/>
        <sz val="10"/>
        <color indexed="10"/>
        <rFont val="Arial"/>
        <family val="2"/>
      </rPr>
      <t>NK</t>
    </r>
  </si>
  <si>
    <r>
      <t xml:space="preserve">Paramètre
</t>
    </r>
    <r>
      <rPr>
        <b/>
        <sz val="10"/>
        <color indexed="10"/>
        <rFont val="Arial"/>
        <family val="2"/>
      </rPr>
      <t xml:space="preserve">NGL </t>
    </r>
  </si>
  <si>
    <r>
      <t xml:space="preserve">Soit </t>
    </r>
    <r>
      <rPr>
        <b/>
        <sz val="12"/>
        <rFont val="Arial"/>
        <family val="2"/>
      </rPr>
      <t>c</t>
    </r>
    <r>
      <rPr>
        <b/>
        <sz val="10"/>
        <rFont val="Arial"/>
        <family val="2"/>
      </rPr>
      <t xml:space="preserve">= (a+b)/2 la moyenne </t>
    </r>
    <r>
      <rPr>
        <sz val="10"/>
        <rFont val="Arial"/>
      </rPr>
      <t>arithmétique des 2 résultats,</t>
    </r>
  </si>
  <si>
    <t>Ecart(%) = ((a-c)/c)x100</t>
  </si>
  <si>
    <t>2/ Principe de calcul des écarts d' analyses</t>
  </si>
  <si>
    <r>
      <t>3/ Résultats de l'état comparatif analytique</t>
    </r>
    <r>
      <rPr>
        <b/>
        <sz val="10"/>
        <rFont val="Arial"/>
        <family val="2"/>
      </rPr>
      <t xml:space="preserve"> :</t>
    </r>
  </si>
  <si>
    <r>
      <t xml:space="preserve">Le calcul des écarts analytiques </t>
    </r>
    <r>
      <rPr>
        <u/>
        <sz val="10"/>
        <rFont val="Arial"/>
        <family val="2"/>
      </rPr>
      <t>en pourcentage et relatif</t>
    </r>
    <r>
      <rPr>
        <sz val="10"/>
        <rFont val="Arial"/>
      </rPr>
      <t xml:space="preserve"> est effectué si :</t>
    </r>
  </si>
  <si>
    <t>Dans tous les autres cas, le calcul n’est pas effectué (affichage du symbole &lt; Seuil dans la colonne écart relatif et Bon dans la colonne écart absolu).</t>
  </si>
  <si>
    <t>Paramètres</t>
  </si>
  <si>
    <t>Limites de quantification</t>
  </si>
  <si>
    <t>Seuil de comparaison</t>
  </si>
  <si>
    <t>Concentration supérieure au seuil de comparaison et   inférieure ou égale à</t>
  </si>
  <si>
    <t>Concentration supérieure à</t>
  </si>
  <si>
    <t>DBO5 en mg/l de O2</t>
  </si>
  <si>
    <t>Ecart Maximum Toléré</t>
  </si>
  <si>
    <t>DCO en mg/l de O2</t>
  </si>
  <si>
    <t>ST-DCO en mg/l de O2</t>
  </si>
  <si>
    <t>MEST en mg/l</t>
  </si>
  <si>
    <t>NK en mg/l de N</t>
  </si>
  <si>
    <t>NGL en mg/l de N</t>
  </si>
  <si>
    <t>NH4 en mg/l de NH4</t>
  </si>
  <si>
    <t>NO2 en mg/l de NO2</t>
  </si>
  <si>
    <t>NO3 en mg/l de NO3</t>
  </si>
  <si>
    <t>Pt en mg/l de P</t>
  </si>
  <si>
    <t>Mercure (Hg) en mg/l</t>
  </si>
  <si>
    <t>Autres métaux et métalloïdes en mg/l</t>
  </si>
  <si>
    <t>AOX en mg/l</t>
  </si>
  <si>
    <t>COT en mg/l</t>
  </si>
  <si>
    <t>Test Daphnies en eq/m3</t>
  </si>
  <si>
    <t>CN en mg/l</t>
  </si>
  <si>
    <t xml:space="preserve"> Cette liste est non exhaustive. Une fiche supplémentaire peut être créée en considérant les gammes de concentration et tolérances synthétisées dans le tableau en fin de page.</t>
  </si>
  <si>
    <t>Il est recommandé de pratiquer la même méthode en laboratoire interne et externe.</t>
  </si>
  <si>
    <r>
      <t>Soit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b</t>
    </r>
    <r>
      <rPr>
        <b/>
        <sz val="10"/>
        <rFont val="Arial"/>
        <family val="2"/>
      </rPr>
      <t xml:space="preserve">, </t>
    </r>
    <r>
      <rPr>
        <sz val="10"/>
        <rFont val="Arial"/>
      </rPr>
      <t>le résultat de la mesure ou d’analyse produit par l’organisme et le laboratoire de contrôle (laboratoire externe accrédité),</t>
    </r>
  </si>
  <si>
    <t>Métaux</t>
  </si>
  <si>
    <r>
      <t>GAMME BASSE
 (</t>
    </r>
    <r>
      <rPr>
        <b/>
        <sz val="12"/>
        <rFont val="Symbol"/>
        <family val="1"/>
        <charset val="2"/>
      </rPr>
      <t>£</t>
    </r>
    <r>
      <rPr>
        <b/>
        <sz val="12"/>
        <rFont val="Arial"/>
        <family val="2"/>
      </rPr>
      <t xml:space="preserve"> 1 mg/l)</t>
    </r>
  </si>
  <si>
    <t>GAMME HAUTE 
(&gt;1 mg/l)</t>
  </si>
  <si>
    <r>
      <t xml:space="preserve">Paramètre
</t>
    </r>
    <r>
      <rPr>
        <b/>
        <sz val="10"/>
        <color indexed="10"/>
        <rFont val="Arial"/>
        <family val="2"/>
      </rPr>
      <t xml:space="preserve">Métaux </t>
    </r>
  </si>
  <si>
    <t>NO3</t>
  </si>
  <si>
    <r>
      <t xml:space="preserve">Paramètre 
</t>
    </r>
    <r>
      <rPr>
        <b/>
        <sz val="10"/>
        <color indexed="10"/>
        <rFont val="Arial"/>
        <family val="2"/>
      </rPr>
      <t>NO3</t>
    </r>
  </si>
  <si>
    <t>GAMME &gt; à 5 mg/l</t>
  </si>
  <si>
    <r>
      <t xml:space="preserve">Paramètre
</t>
    </r>
    <r>
      <rPr>
        <b/>
        <sz val="10"/>
        <color indexed="10"/>
        <rFont val="Arial"/>
        <family val="2"/>
      </rPr>
      <t xml:space="preserve">AOX </t>
    </r>
  </si>
  <si>
    <r>
      <t>GAMME BASSE
 (</t>
    </r>
    <r>
      <rPr>
        <b/>
        <sz val="12"/>
        <rFont val="Symbol"/>
        <family val="1"/>
        <charset val="2"/>
      </rPr>
      <t xml:space="preserve">£ </t>
    </r>
    <r>
      <rPr>
        <b/>
        <sz val="12"/>
        <rFont val="Arial"/>
        <family val="2"/>
      </rPr>
      <t>0,5mg/l)</t>
    </r>
  </si>
  <si>
    <t>GAMME HAUTE 
(&gt; 0,5 mg/l)</t>
  </si>
  <si>
    <t>AOX</t>
  </si>
  <si>
    <t>Mode opératoire d’utilisation de la fiche d'étude de comparaison analytique sur différents paramètres</t>
  </si>
  <si>
    <t>1/ Onglet des différents paramètres</t>
  </si>
  <si>
    <t xml:space="preserve"> 10 fiches de paramètres ont été établies car se sont les plus souvent analysés par le laboratoire interne des industriels. </t>
  </si>
  <si>
    <t>Si l'une des deux concentrations (interne/externe) ou les deux concentrations sont strictement supérieures à la concentration pivot (seuil),
les résultats analytiques sont renseignés dans la gamme supérieure.</t>
  </si>
  <si>
    <r>
      <t>Remarque</t>
    </r>
    <r>
      <rPr>
        <sz val="10"/>
        <rFont val="Arial"/>
      </rPr>
      <t>: si l'analyse faite en laboratoire interne est la ST-DCO et qu'en laboratoire externe il est pratiqué la DCO normalisée, la fiche ST-DCO doit être employée.</t>
    </r>
  </si>
  <si>
    <r>
      <t>Soit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a</t>
    </r>
    <r>
      <rPr>
        <b/>
        <sz val="10"/>
        <rFont val="Arial"/>
        <family val="2"/>
      </rPr>
      <t xml:space="preserve">, </t>
    </r>
    <r>
      <rPr>
        <sz val="10"/>
        <rFont val="Arial"/>
      </rPr>
      <t>le résultat de mesure ou d’analyse produit par l'établissement (laboratoire interne),</t>
    </r>
  </si>
  <si>
    <t>l'un des deux ou les deux résultats analytiques (interne/externe) sont strictement au-dessus du seuil de comparaison</t>
  </si>
  <si>
    <r>
      <t xml:space="preserve">L'écart (en pourcentage et relatif) est inférieur ou égal à l'écart maximum toléré ou n’a pas été calculé (affichage du symbole &lt; Seuil et Bon),
le résultat d'analyse est conforme, se traduisant par </t>
    </r>
    <r>
      <rPr>
        <sz val="10"/>
        <color indexed="11"/>
        <rFont val="Arial"/>
        <family val="2"/>
      </rPr>
      <t>la couleur verte</t>
    </r>
    <r>
      <rPr>
        <sz val="10"/>
        <rFont val="Arial"/>
      </rPr>
      <t>.</t>
    </r>
  </si>
  <si>
    <r>
      <t xml:space="preserve">L'écart est supérieur à l'écart maximum toléré, le résultat d'analyse est non-conforme, se traduisant par  </t>
    </r>
    <r>
      <rPr>
        <sz val="10"/>
        <color indexed="10"/>
        <rFont val="Arial"/>
        <family val="2"/>
      </rPr>
      <t>la couleur rouge</t>
    </r>
    <r>
      <rPr>
        <sz val="10"/>
        <rFont val="Arial"/>
      </rPr>
      <t>.</t>
    </r>
  </si>
  <si>
    <t>L'étude est validée lorsque "l'écart bon" atteint 90 %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</si>
</sst>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2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indexed="5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color indexed="20"/>
      <name val="Arial"/>
      <family val="2"/>
    </font>
    <font>
      <b/>
      <sz val="12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0"/>
      <color indexed="46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Symbol"/>
      <family val="1"/>
      <charset val="2"/>
    </font>
    <font>
      <sz val="16"/>
      <name val="Arial"/>
      <family val="2"/>
    </font>
    <font>
      <b/>
      <sz val="16"/>
      <name val="Arial"/>
      <family val="2"/>
    </font>
    <font>
      <b/>
      <vertAlign val="subscript"/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10"/>
      <color indexed="11"/>
      <name val="Arial"/>
      <family val="2"/>
    </font>
    <font>
      <sz val="10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8"/>
      </patternFill>
    </fill>
    <fill>
      <patternFill patternType="solid">
        <fgColor indexed="55"/>
        <bgColor indexed="23"/>
      </patternFill>
    </fill>
    <fill>
      <patternFill patternType="solid">
        <fgColor indexed="47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48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Dashed">
        <color indexed="64"/>
      </right>
      <top/>
      <bottom/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/>
      <bottom/>
      <diagonal/>
    </border>
  </borders>
  <cellStyleXfs count="3">
    <xf numFmtId="0" fontId="0" fillId="0" borderId="0"/>
    <xf numFmtId="0" fontId="10" fillId="0" borderId="0"/>
    <xf numFmtId="9" fontId="1" fillId="0" borderId="0" applyFont="0" applyFill="0" applyBorder="0" applyAlignment="0" applyProtection="0"/>
  </cellStyleXfs>
  <cellXfs count="179">
    <xf numFmtId="0" fontId="0" fillId="0" borderId="0" xfId="0"/>
    <xf numFmtId="0" fontId="0" fillId="2" borderId="0" xfId="0" applyFill="1"/>
    <xf numFmtId="0" fontId="0" fillId="2" borderId="0" xfId="0" applyNumberFormat="1" applyFill="1" applyAlignment="1">
      <alignment horizontal="right"/>
    </xf>
    <xf numFmtId="0" fontId="2" fillId="2" borderId="0" xfId="0" applyNumberFormat="1" applyFont="1" applyFill="1" applyAlignment="1">
      <alignment horizontal="center"/>
    </xf>
    <xf numFmtId="0" fontId="0" fillId="2" borderId="0" xfId="0" applyNumberFormat="1" applyFill="1"/>
    <xf numFmtId="0" fontId="3" fillId="2" borderId="0" xfId="0" applyNumberFormat="1" applyFont="1" applyFill="1" applyAlignment="1">
      <alignment horizontal="center"/>
    </xf>
    <xf numFmtId="9" fontId="3" fillId="2" borderId="0" xfId="2" applyFont="1" applyFill="1" applyAlignment="1">
      <alignment horizontal="center"/>
    </xf>
    <xf numFmtId="0" fontId="4" fillId="2" borderId="0" xfId="0" applyNumberFormat="1" applyFont="1" applyFill="1" applyAlignment="1">
      <alignment horizontal="center"/>
    </xf>
    <xf numFmtId="9" fontId="4" fillId="2" borderId="0" xfId="2" applyFont="1" applyFill="1" applyAlignment="1">
      <alignment horizontal="center"/>
    </xf>
    <xf numFmtId="0" fontId="4" fillId="3" borderId="1" xfId="0" applyFont="1" applyFill="1" applyBorder="1"/>
    <xf numFmtId="0" fontId="8" fillId="2" borderId="0" xfId="0" applyNumberFormat="1" applyFont="1" applyFill="1" applyAlignment="1">
      <alignment horizontal="center"/>
    </xf>
    <xf numFmtId="9" fontId="8" fillId="2" borderId="0" xfId="2" applyFont="1" applyFill="1" applyAlignment="1">
      <alignment horizontal="center"/>
    </xf>
    <xf numFmtId="9" fontId="4" fillId="3" borderId="2" xfId="2" applyNumberFormat="1" applyFont="1" applyFill="1" applyBorder="1" applyAlignment="1">
      <alignment horizontal="center"/>
    </xf>
    <xf numFmtId="9" fontId="4" fillId="3" borderId="2" xfId="2" applyFont="1" applyFill="1" applyBorder="1" applyAlignment="1">
      <alignment horizontal="center"/>
    </xf>
    <xf numFmtId="0" fontId="2" fillId="2" borderId="0" xfId="0" applyFont="1" applyFill="1"/>
    <xf numFmtId="0" fontId="10" fillId="2" borderId="3" xfId="0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1" fillId="2" borderId="3" xfId="2" applyNumberFormat="1" applyFont="1" applyFill="1" applyBorder="1" applyAlignment="1">
      <alignment horizontal="center"/>
    </xf>
    <xf numFmtId="164" fontId="11" fillId="0" borderId="3" xfId="2" applyNumberFormat="1" applyFont="1" applyFill="1" applyBorder="1" applyAlignment="1">
      <alignment horizontal="center"/>
    </xf>
    <xf numFmtId="0" fontId="13" fillId="2" borderId="0" xfId="0" applyFont="1" applyFill="1"/>
    <xf numFmtId="0" fontId="14" fillId="2" borderId="0" xfId="0" applyFont="1" applyFill="1"/>
    <xf numFmtId="0" fontId="9" fillId="0" borderId="4" xfId="0" applyFont="1" applyFill="1" applyBorder="1" applyAlignment="1">
      <alignment horizontal="right"/>
    </xf>
    <xf numFmtId="0" fontId="0" fillId="2" borderId="0" xfId="0" applyFill="1" applyAlignment="1">
      <alignment horizontal="center"/>
    </xf>
    <xf numFmtId="0" fontId="15" fillId="2" borderId="0" xfId="0" applyFont="1" applyFill="1"/>
    <xf numFmtId="0" fontId="0" fillId="2" borderId="3" xfId="0" applyFill="1" applyBorder="1" applyAlignment="1">
      <alignment horizontal="center"/>
    </xf>
    <xf numFmtId="0" fontId="6" fillId="4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9" fillId="0" borderId="4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0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0" fillId="0" borderId="3" xfId="0" applyFont="1" applyFill="1" applyBorder="1"/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Border="1"/>
    <xf numFmtId="0" fontId="19" fillId="2" borderId="0" xfId="0" applyFont="1" applyFill="1" applyAlignment="1">
      <alignment vertical="center" shrinkToFit="1"/>
    </xf>
    <xf numFmtId="0" fontId="19" fillId="2" borderId="10" xfId="0" applyFont="1" applyFill="1" applyBorder="1" applyAlignment="1">
      <alignment vertical="center" shrinkToFit="1"/>
    </xf>
    <xf numFmtId="0" fontId="20" fillId="2" borderId="0" xfId="0" applyFont="1" applyFill="1" applyAlignment="1">
      <alignment vertical="center" shrinkToFit="1"/>
    </xf>
    <xf numFmtId="0" fontId="0" fillId="2" borderId="3" xfId="0" applyFill="1" applyBorder="1"/>
    <xf numFmtId="0" fontId="0" fillId="2" borderId="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2" borderId="11" xfId="0" applyFill="1" applyBorder="1"/>
    <xf numFmtId="0" fontId="0" fillId="2" borderId="12" xfId="0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7" fillId="0" borderId="0" xfId="1" applyFont="1" applyAlignment="1">
      <alignment horizontal="left" vertical="center"/>
    </xf>
    <xf numFmtId="0" fontId="22" fillId="0" borderId="0" xfId="1" applyFont="1" applyAlignment="1">
      <alignment horizontal="left" vertical="center"/>
    </xf>
    <xf numFmtId="0" fontId="23" fillId="0" borderId="0" xfId="0" applyFont="1"/>
    <xf numFmtId="0" fontId="10" fillId="0" borderId="0" xfId="1"/>
    <xf numFmtId="0" fontId="0" fillId="0" borderId="0" xfId="1" applyFont="1" applyAlignment="1">
      <alignment horizontal="left" vertical="center" indent="5"/>
    </xf>
    <xf numFmtId="0" fontId="24" fillId="0" borderId="0" xfId="1" applyFont="1" applyAlignment="1">
      <alignment horizontal="left" vertical="center" indent="5"/>
    </xf>
    <xf numFmtId="0" fontId="0" fillId="0" borderId="0" xfId="1" applyFont="1" applyAlignment="1">
      <alignment horizontal="left" vertical="center" indent="9"/>
    </xf>
    <xf numFmtId="0" fontId="24" fillId="0" borderId="0" xfId="1" applyFont="1" applyAlignment="1">
      <alignment horizontal="left" vertical="center" indent="3"/>
    </xf>
    <xf numFmtId="0" fontId="10" fillId="5" borderId="13" xfId="1" applyFont="1" applyFill="1" applyBorder="1" applyAlignment="1" applyProtection="1">
      <alignment horizontal="center" vertical="center"/>
      <protection hidden="1"/>
    </xf>
    <xf numFmtId="0" fontId="10" fillId="5" borderId="14" xfId="1" applyFont="1" applyFill="1" applyBorder="1" applyAlignment="1" applyProtection="1">
      <alignment horizontal="center" vertical="center"/>
      <protection hidden="1"/>
    </xf>
    <xf numFmtId="0" fontId="2" fillId="6" borderId="15" xfId="1" applyFont="1" applyFill="1" applyBorder="1" applyAlignment="1" applyProtection="1">
      <alignment horizontal="center" vertical="center" wrapText="1"/>
      <protection hidden="1"/>
    </xf>
    <xf numFmtId="0" fontId="2" fillId="6" borderId="16" xfId="1" applyFont="1" applyFill="1" applyBorder="1" applyAlignment="1" applyProtection="1">
      <alignment horizontal="center" vertical="center" wrapText="1"/>
      <protection hidden="1"/>
    </xf>
    <xf numFmtId="0" fontId="2" fillId="6" borderId="17" xfId="1" applyFont="1" applyFill="1" applyBorder="1" applyAlignment="1" applyProtection="1">
      <alignment horizontal="center" vertical="center" wrapText="1"/>
      <protection hidden="1"/>
    </xf>
    <xf numFmtId="0" fontId="2" fillId="6" borderId="18" xfId="1" applyFont="1" applyFill="1" applyBorder="1" applyAlignment="1" applyProtection="1">
      <alignment horizontal="center" vertical="center" wrapText="1"/>
      <protection hidden="1"/>
    </xf>
    <xf numFmtId="9" fontId="10" fillId="5" borderId="19" xfId="1" applyNumberFormat="1" applyFont="1" applyFill="1" applyBorder="1" applyAlignment="1" applyProtection="1">
      <alignment horizontal="center" vertical="center"/>
      <protection hidden="1"/>
    </xf>
    <xf numFmtId="9" fontId="10" fillId="5" borderId="20" xfId="1" applyNumberFormat="1" applyFont="1" applyFill="1" applyBorder="1" applyAlignment="1" applyProtection="1">
      <alignment horizontal="center" vertical="center"/>
      <protection hidden="1"/>
    </xf>
    <xf numFmtId="0" fontId="10" fillId="7" borderId="0" xfId="1" applyFont="1" applyFill="1" applyBorder="1" applyAlignment="1" applyProtection="1">
      <alignment horizontal="center" vertical="center"/>
      <protection hidden="1"/>
    </xf>
    <xf numFmtId="0" fontId="10" fillId="5" borderId="21" xfId="1" applyFont="1" applyFill="1" applyBorder="1" applyAlignment="1" applyProtection="1">
      <alignment horizontal="center" vertical="center"/>
      <protection hidden="1"/>
    </xf>
    <xf numFmtId="9" fontId="10" fillId="5" borderId="22" xfId="1" applyNumberFormat="1" applyFont="1" applyFill="1" applyBorder="1" applyAlignment="1" applyProtection="1">
      <alignment horizontal="center" vertical="center"/>
      <protection hidden="1"/>
    </xf>
    <xf numFmtId="9" fontId="10" fillId="5" borderId="23" xfId="1" applyNumberFormat="1" applyFont="1" applyFill="1" applyBorder="1" applyAlignment="1" applyProtection="1">
      <alignment horizontal="center" vertical="center"/>
      <protection hidden="1"/>
    </xf>
    <xf numFmtId="0" fontId="0" fillId="8" borderId="24" xfId="1" applyFont="1" applyFill="1" applyBorder="1" applyAlignment="1" applyProtection="1">
      <alignment horizontal="center" vertical="center"/>
      <protection hidden="1"/>
    </xf>
    <xf numFmtId="0" fontId="0" fillId="8" borderId="25" xfId="1" applyFont="1" applyFill="1" applyBorder="1" applyAlignment="1" applyProtection="1">
      <alignment horizontal="center" vertical="center"/>
      <protection hidden="1"/>
    </xf>
    <xf numFmtId="0" fontId="0" fillId="8" borderId="26" xfId="1" applyFont="1" applyFill="1" applyBorder="1" applyAlignment="1" applyProtection="1">
      <alignment horizontal="center" vertical="center"/>
      <protection hidden="1"/>
    </xf>
    <xf numFmtId="0" fontId="0" fillId="8" borderId="27" xfId="1" applyFont="1" applyFill="1" applyBorder="1" applyAlignment="1" applyProtection="1">
      <alignment horizontal="center" vertical="center"/>
      <protection hidden="1"/>
    </xf>
    <xf numFmtId="0" fontId="0" fillId="8" borderId="28" xfId="1" applyFont="1" applyFill="1" applyBorder="1" applyAlignment="1" applyProtection="1">
      <alignment horizontal="center" vertical="center"/>
      <protection hidden="1"/>
    </xf>
    <xf numFmtId="0" fontId="0" fillId="8" borderId="29" xfId="1" applyFont="1" applyFill="1" applyBorder="1" applyAlignment="1" applyProtection="1">
      <alignment horizontal="center" vertical="center"/>
      <protection hidden="1"/>
    </xf>
    <xf numFmtId="0" fontId="0" fillId="8" borderId="24" xfId="1" applyFont="1" applyFill="1" applyBorder="1" applyAlignment="1" applyProtection="1">
      <alignment horizontal="center" vertical="center" wrapText="1"/>
      <protection hidden="1"/>
    </xf>
    <xf numFmtId="0" fontId="0" fillId="8" borderId="25" xfId="1" applyFont="1" applyFill="1" applyBorder="1" applyAlignment="1" applyProtection="1">
      <alignment horizontal="center" vertical="center" wrapText="1"/>
      <protection hidden="1"/>
    </xf>
    <xf numFmtId="0" fontId="0" fillId="8" borderId="29" xfId="1" applyFont="1" applyFill="1" applyBorder="1" applyAlignment="1" applyProtection="1">
      <alignment horizontal="center" vertical="center" wrapText="1"/>
      <protection hidden="1"/>
    </xf>
    <xf numFmtId="0" fontId="10" fillId="0" borderId="30" xfId="1" applyFont="1" applyFill="1" applyBorder="1" applyAlignment="1" applyProtection="1">
      <alignment horizontal="center" vertical="center"/>
      <protection hidden="1"/>
    </xf>
    <xf numFmtId="0" fontId="10" fillId="0" borderId="13" xfId="1" applyFont="1" applyFill="1" applyBorder="1" applyAlignment="1" applyProtection="1">
      <alignment horizontal="center" vertical="center"/>
      <protection hidden="1"/>
    </xf>
    <xf numFmtId="0" fontId="10" fillId="0" borderId="31" xfId="1" applyFont="1" applyFill="1" applyBorder="1" applyAlignment="1" applyProtection="1">
      <alignment horizontal="center" vertical="center"/>
      <protection hidden="1"/>
    </xf>
    <xf numFmtId="0" fontId="10" fillId="0" borderId="19" xfId="1" applyFont="1" applyFill="1" applyBorder="1" applyAlignment="1" applyProtection="1">
      <alignment horizontal="center" vertical="center"/>
      <protection hidden="1"/>
    </xf>
    <xf numFmtId="0" fontId="10" fillId="0" borderId="32" xfId="1" applyFont="1" applyFill="1" applyBorder="1" applyAlignment="1" applyProtection="1">
      <alignment horizontal="center" vertical="center"/>
      <protection hidden="1"/>
    </xf>
    <xf numFmtId="0" fontId="10" fillId="0" borderId="33" xfId="1" applyFont="1" applyFill="1" applyBorder="1" applyAlignment="1" applyProtection="1">
      <alignment horizontal="center" vertical="center"/>
      <protection hidden="1"/>
    </xf>
    <xf numFmtId="0" fontId="10" fillId="0" borderId="34" xfId="1" applyFont="1" applyFill="1" applyBorder="1" applyAlignment="1" applyProtection="1">
      <alignment horizontal="center" vertical="center"/>
      <protection hidden="1"/>
    </xf>
    <xf numFmtId="0" fontId="10" fillId="0" borderId="35" xfId="1" applyFont="1" applyFill="1" applyBorder="1" applyAlignment="1" applyProtection="1">
      <alignment horizontal="center" vertical="center"/>
      <protection hidden="1"/>
    </xf>
    <xf numFmtId="0" fontId="10" fillId="0" borderId="36" xfId="1" applyFont="1" applyFill="1" applyBorder="1" applyAlignment="1" applyProtection="1">
      <alignment horizontal="center" vertical="center"/>
      <protection hidden="1"/>
    </xf>
    <xf numFmtId="0" fontId="10" fillId="0" borderId="37" xfId="1" applyFont="1" applyFill="1" applyBorder="1" applyAlignment="1" applyProtection="1">
      <alignment horizontal="center" vertical="center"/>
      <protection hidden="1"/>
    </xf>
    <xf numFmtId="0" fontId="10" fillId="0" borderId="38" xfId="1" applyFont="1" applyFill="1" applyBorder="1" applyAlignment="1" applyProtection="1">
      <alignment horizontal="center" vertical="center"/>
      <protection hidden="1"/>
    </xf>
    <xf numFmtId="0" fontId="10" fillId="0" borderId="39" xfId="1" applyFont="1" applyFill="1" applyBorder="1" applyAlignment="1" applyProtection="1">
      <alignment horizontal="center" vertical="center"/>
      <protection hidden="1"/>
    </xf>
    <xf numFmtId="0" fontId="10" fillId="0" borderId="23" xfId="1" applyFont="1" applyFill="1" applyBorder="1" applyAlignment="1" applyProtection="1">
      <alignment horizontal="center" vertical="center"/>
      <protection hidden="1"/>
    </xf>
    <xf numFmtId="0" fontId="25" fillId="0" borderId="0" xfId="1" applyFont="1" applyAlignment="1">
      <alignment horizontal="center" vertical="center"/>
    </xf>
    <xf numFmtId="0" fontId="0" fillId="0" borderId="0" xfId="1" applyFont="1" applyAlignment="1">
      <alignment horizontal="left" vertical="center"/>
    </xf>
    <xf numFmtId="0" fontId="25" fillId="0" borderId="0" xfId="1" applyFont="1" applyAlignment="1">
      <alignment horizontal="left" vertical="center" indent="5"/>
    </xf>
    <xf numFmtId="0" fontId="2" fillId="0" borderId="0" xfId="1" applyFont="1" applyAlignment="1">
      <alignment horizontal="left" vertical="center" indent="5"/>
    </xf>
    <xf numFmtId="0" fontId="20" fillId="0" borderId="0" xfId="0" applyFont="1"/>
    <xf numFmtId="0" fontId="0" fillId="0" borderId="3" xfId="0" applyBorder="1" applyAlignment="1">
      <alignment horizontal="center" vertical="center"/>
    </xf>
    <xf numFmtId="0" fontId="7" fillId="0" borderId="0" xfId="0" applyFont="1"/>
    <xf numFmtId="0" fontId="27" fillId="0" borderId="0" xfId="0" applyFont="1" applyFill="1"/>
    <xf numFmtId="0" fontId="27" fillId="0" borderId="0" xfId="0" applyFont="1" applyFill="1" applyAlignment="1">
      <alignment horizontal="center"/>
    </xf>
    <xf numFmtId="14" fontId="2" fillId="0" borderId="6" xfId="0" applyNumberFormat="1" applyFont="1" applyBorder="1" applyAlignment="1" applyProtection="1">
      <alignment horizontal="center"/>
      <protection locked="0"/>
    </xf>
    <xf numFmtId="165" fontId="0" fillId="0" borderId="3" xfId="0" applyNumberFormat="1" applyFill="1" applyBorder="1" applyAlignment="1" applyProtection="1">
      <alignment horizontal="center"/>
      <protection locked="0"/>
    </xf>
    <xf numFmtId="14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3" xfId="0" applyNumberFormat="1" applyFont="1" applyBorder="1" applyAlignment="1" applyProtection="1">
      <alignment horizontal="center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14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/>
      <protection locked="0"/>
    </xf>
    <xf numFmtId="0" fontId="10" fillId="0" borderId="3" xfId="0" applyFont="1" applyFill="1" applyBorder="1" applyAlignment="1" applyProtection="1">
      <alignment horizontal="center"/>
      <protection locked="0"/>
    </xf>
    <xf numFmtId="14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4" fontId="16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3" xfId="0" applyFont="1" applyFill="1" applyBorder="1" applyAlignment="1" applyProtection="1">
      <alignment horizontal="center"/>
      <protection locked="0"/>
    </xf>
    <xf numFmtId="0" fontId="10" fillId="2" borderId="0" xfId="0" applyFont="1" applyFill="1"/>
    <xf numFmtId="0" fontId="0" fillId="0" borderId="0" xfId="1" applyFont="1" applyAlignment="1">
      <alignment horizontal="left" vertical="center" wrapText="1" indent="5"/>
    </xf>
    <xf numFmtId="0" fontId="10" fillId="0" borderId="0" xfId="1" applyFont="1" applyAlignment="1">
      <alignment horizontal="left" vertical="center" wrapText="1" indent="5"/>
    </xf>
    <xf numFmtId="0" fontId="7" fillId="2" borderId="0" xfId="0" applyFont="1" applyFill="1" applyAlignment="1" applyProtection="1">
      <alignment horizontal="left"/>
      <protection locked="0"/>
    </xf>
    <xf numFmtId="0" fontId="0" fillId="2" borderId="0" xfId="0" applyFill="1" applyAlignment="1">
      <alignment horizontal="center" textRotation="90"/>
    </xf>
    <xf numFmtId="0" fontId="0" fillId="2" borderId="40" xfId="0" applyFill="1" applyBorder="1" applyAlignment="1">
      <alignment horizontal="center" textRotation="90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9" borderId="41" xfId="0" applyFont="1" applyFill="1" applyBorder="1" applyAlignment="1">
      <alignment horizontal="center" vertical="center" wrapText="1"/>
    </xf>
    <xf numFmtId="0" fontId="6" fillId="9" borderId="44" xfId="0" applyFont="1" applyFill="1" applyBorder="1" applyAlignment="1">
      <alignment horizontal="center" vertical="center"/>
    </xf>
    <xf numFmtId="0" fontId="6" fillId="9" borderId="43" xfId="0" applyFont="1" applyFill="1" applyBorder="1" applyAlignment="1">
      <alignment horizontal="center" vertical="center"/>
    </xf>
    <xf numFmtId="0" fontId="6" fillId="9" borderId="45" xfId="0" applyFont="1" applyFill="1" applyBorder="1" applyAlignment="1">
      <alignment horizontal="center" vertical="center"/>
    </xf>
    <xf numFmtId="0" fontId="6" fillId="10" borderId="41" xfId="0" applyFont="1" applyFill="1" applyBorder="1" applyAlignment="1">
      <alignment horizontal="center" vertical="center"/>
    </xf>
    <xf numFmtId="0" fontId="6" fillId="10" borderId="44" xfId="0" applyFont="1" applyFill="1" applyBorder="1" applyAlignment="1">
      <alignment horizontal="center" vertical="center"/>
    </xf>
    <xf numFmtId="0" fontId="6" fillId="10" borderId="43" xfId="0" applyFont="1" applyFill="1" applyBorder="1" applyAlignment="1">
      <alignment horizontal="center" vertical="center"/>
    </xf>
    <xf numFmtId="0" fontId="6" fillId="10" borderId="45" xfId="0" applyFont="1" applyFill="1" applyBorder="1" applyAlignment="1">
      <alignment horizontal="center" vertical="center"/>
    </xf>
    <xf numFmtId="0" fontId="13" fillId="2" borderId="0" xfId="0" applyFont="1" applyFill="1" applyAlignment="1" applyProtection="1">
      <alignment horizontal="left"/>
      <protection locked="0"/>
    </xf>
    <xf numFmtId="0" fontId="6" fillId="10" borderId="41" xfId="0" applyFont="1" applyFill="1" applyBorder="1" applyAlignment="1">
      <alignment horizontal="center" vertical="center" wrapText="1"/>
    </xf>
    <xf numFmtId="0" fontId="6" fillId="10" borderId="44" xfId="0" applyFont="1" applyFill="1" applyBorder="1" applyAlignment="1">
      <alignment horizontal="center" vertical="center" wrapText="1"/>
    </xf>
    <xf numFmtId="0" fontId="6" fillId="10" borderId="43" xfId="0" applyFont="1" applyFill="1" applyBorder="1" applyAlignment="1">
      <alignment horizontal="center" vertical="center" wrapText="1"/>
    </xf>
    <xf numFmtId="0" fontId="6" fillId="10" borderId="45" xfId="0" applyFont="1" applyFill="1" applyBorder="1" applyAlignment="1">
      <alignment horizontal="center" vertical="center" wrapText="1"/>
    </xf>
    <xf numFmtId="0" fontId="6" fillId="9" borderId="44" xfId="0" applyFont="1" applyFill="1" applyBorder="1" applyAlignment="1">
      <alignment horizontal="center" vertical="center" wrapText="1"/>
    </xf>
    <xf numFmtId="0" fontId="6" fillId="9" borderId="43" xfId="0" applyFont="1" applyFill="1" applyBorder="1" applyAlignment="1">
      <alignment horizontal="center" vertical="center" wrapText="1"/>
    </xf>
    <xf numFmtId="0" fontId="6" fillId="9" borderId="4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10" fillId="12" borderId="6" xfId="0" applyFont="1" applyFill="1" applyBorder="1" applyAlignment="1">
      <alignment horizontal="center"/>
    </xf>
    <xf numFmtId="0" fontId="10" fillId="12" borderId="5" xfId="0" applyFont="1" applyFill="1" applyBorder="1" applyAlignment="1">
      <alignment horizontal="center"/>
    </xf>
    <xf numFmtId="0" fontId="20" fillId="2" borderId="0" xfId="0" applyFont="1" applyFill="1" applyAlignment="1">
      <alignment horizontal="left" vertical="center" shrinkToFit="1"/>
    </xf>
    <xf numFmtId="9" fontId="0" fillId="11" borderId="6" xfId="0" applyNumberFormat="1" applyFill="1" applyBorder="1" applyAlignment="1">
      <alignment horizontal="center"/>
    </xf>
    <xf numFmtId="9" fontId="0" fillId="11" borderId="46" xfId="0" applyNumberFormat="1" applyFill="1" applyBorder="1" applyAlignment="1">
      <alignment horizontal="center"/>
    </xf>
    <xf numFmtId="9" fontId="0" fillId="11" borderId="5" xfId="0" applyNumberFormat="1" applyFill="1" applyBorder="1" applyAlignment="1">
      <alignment horizontal="center"/>
    </xf>
    <xf numFmtId="9" fontId="0" fillId="0" borderId="7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9" fontId="10" fillId="0" borderId="7" xfId="0" applyNumberFormat="1" applyFont="1" applyFill="1" applyBorder="1" applyAlignment="1">
      <alignment horizontal="center" vertical="center"/>
    </xf>
    <xf numFmtId="9" fontId="10" fillId="0" borderId="9" xfId="0" applyNumberFormat="1" applyFont="1" applyFill="1" applyBorder="1" applyAlignment="1">
      <alignment horizontal="center" vertical="center"/>
    </xf>
    <xf numFmtId="9" fontId="10" fillId="0" borderId="8" xfId="0" applyNumberFormat="1" applyFont="1" applyFill="1" applyBorder="1" applyAlignment="1">
      <alignment horizontal="center" vertical="center"/>
    </xf>
    <xf numFmtId="9" fontId="0" fillId="2" borderId="7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11" borderId="6" xfId="0" applyFill="1" applyBorder="1" applyAlignment="1">
      <alignment horizontal="center"/>
    </xf>
    <xf numFmtId="0" fontId="0" fillId="11" borderId="46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9" fontId="0" fillId="2" borderId="9" xfId="0" applyNumberFormat="1" applyFill="1" applyBorder="1" applyAlignment="1">
      <alignment horizontal="center" vertical="center"/>
    </xf>
    <xf numFmtId="9" fontId="0" fillId="2" borderId="8" xfId="0" applyNumberForma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0" fillId="11" borderId="3" xfId="0" applyFill="1" applyBorder="1" applyAlignment="1">
      <alignment horizontal="center"/>
    </xf>
    <xf numFmtId="0" fontId="20" fillId="2" borderId="47" xfId="0" applyFont="1" applyFill="1" applyBorder="1" applyAlignment="1">
      <alignment horizontal="center"/>
    </xf>
    <xf numFmtId="9" fontId="0" fillId="0" borderId="9" xfId="0" applyNumberFormat="1" applyBorder="1" applyAlignment="1">
      <alignment horizontal="center" vertical="center" wrapText="1"/>
    </xf>
    <xf numFmtId="9" fontId="0" fillId="0" borderId="8" xfId="0" applyNumberFormat="1" applyBorder="1" applyAlignment="1">
      <alignment horizontal="center" vertical="center" wrapText="1"/>
    </xf>
    <xf numFmtId="9" fontId="0" fillId="0" borderId="7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3">
    <cellStyle name="Excel Built-in Normal" xfId="1"/>
    <cellStyle name="Normal" xfId="0" builtinId="0"/>
    <cellStyle name="Pourcentage" xfId="2" builtinId="5"/>
  </cellStyles>
  <dxfs count="69"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7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9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7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9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7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7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7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5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7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5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Comparatif analytique ST-DCO</a:t>
            </a:r>
          </a:p>
        </c:rich>
      </c:tx>
      <c:layout>
        <c:manualLayout>
          <c:xMode val="edge"/>
          <c:yMode val="edge"/>
          <c:x val="0.29795965474671393"/>
          <c:y val="4.0462427745664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73493232434988"/>
          <c:y val="0.20520260172422797"/>
          <c:w val="0.4918375923905719"/>
          <c:h val="0.69653277486674559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'Données ST-DCO'!$I$13:$I$14</c:f>
              <c:strCache>
                <c:ptCount val="2"/>
                <c:pt idx="0">
                  <c:v>Ecart bon :</c:v>
                </c:pt>
                <c:pt idx="1">
                  <c:v>Ecart mauvais :</c:v>
                </c:pt>
              </c:strCache>
            </c:strRef>
          </c:cat>
          <c:val>
            <c:numRef>
              <c:f>'Données ST-DCO'!$J$13:$J$14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10332700507288"/>
          <c:y val="0.49133023834448436"/>
          <c:w val="0.22449010820287785"/>
          <c:h val="0.124277456647398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Etude  de comparaison du Pt</a:t>
            </a:r>
          </a:p>
        </c:rich>
      </c:tx>
      <c:layout>
        <c:manualLayout>
          <c:xMode val="edge"/>
          <c:yMode val="edge"/>
          <c:x val="0.31695083491275916"/>
          <c:y val="2.9411764705882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243741140871503E-2"/>
          <c:y val="0.13903772812958021"/>
          <c:w val="0.73319968856761808"/>
          <c:h val="0.74732778869649352"/>
        </c:manualLayout>
      </c:layout>
      <c:scatterChart>
        <c:scatterStyle val="lineMarker"/>
        <c:varyColors val="0"/>
        <c:ser>
          <c:idx val="0"/>
          <c:order val="0"/>
          <c:tx>
            <c:v>Pt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'Données Pt'!$E$11:$E$58</c:f>
              <c:numCache>
                <c:formatCode>General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xVal>
          <c:yVal>
            <c:numRef>
              <c:f>'Données Pt'!$C$11:$C$58</c:f>
              <c:numCache>
                <c:formatCode>General</c:formatCode>
                <c:ptCount val="48"/>
              </c:numCache>
            </c:numRef>
          </c:yVal>
          <c:smooth val="0"/>
        </c:ser>
        <c:ser>
          <c:idx val="1"/>
          <c:order val="1"/>
          <c:tx>
            <c:v>Bissectrice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'Feuille de calcul'!$Q$4:$Q$12</c:f>
              <c:numCache>
                <c:formatCode>General</c:formatCode>
                <c:ptCount val="9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0.5</c:v>
                </c:pt>
                <c:pt idx="4">
                  <c:v>1</c:v>
                </c:pt>
                <c:pt idx="5">
                  <c:v>2</c:v>
                </c:pt>
                <c:pt idx="6">
                  <c:v>5</c:v>
                </c:pt>
                <c:pt idx="7">
                  <c:v>10</c:v>
                </c:pt>
                <c:pt idx="8">
                  <c:v>20</c:v>
                </c:pt>
              </c:numCache>
            </c:numRef>
          </c:xVal>
          <c:yVal>
            <c:numRef>
              <c:f>'Feuille de calcul'!$R$4:$R$12</c:f>
              <c:numCache>
                <c:formatCode>General</c:formatCode>
                <c:ptCount val="9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0.5</c:v>
                </c:pt>
                <c:pt idx="4">
                  <c:v>1</c:v>
                </c:pt>
                <c:pt idx="5">
                  <c:v>2</c:v>
                </c:pt>
                <c:pt idx="6">
                  <c:v>5</c:v>
                </c:pt>
                <c:pt idx="7">
                  <c:v>10</c:v>
                </c:pt>
                <c:pt idx="8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v>Jugement bon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'Feuille de calcul'!$Q$19:$Q$31</c:f>
              <c:numCache>
                <c:formatCode>General</c:formatCode>
                <c:ptCount val="1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0.4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1.8</c:v>
                </c:pt>
                <c:pt idx="9">
                  <c:v>2</c:v>
                </c:pt>
                <c:pt idx="10">
                  <c:v>5</c:v>
                </c:pt>
                <c:pt idx="11">
                  <c:v>10</c:v>
                </c:pt>
                <c:pt idx="12">
                  <c:v>20</c:v>
                </c:pt>
              </c:numCache>
            </c:numRef>
          </c:xVal>
          <c:yVal>
            <c:numRef>
              <c:f>'Feuille de calcul'!$R$19:$R$31</c:f>
              <c:numCache>
                <c:formatCode>General</c:formatCode>
                <c:ptCount val="13"/>
                <c:pt idx="0">
                  <c:v>0</c:v>
                </c:pt>
                <c:pt idx="1">
                  <c:v>0.12000000000000001</c:v>
                </c:pt>
                <c:pt idx="2">
                  <c:v>0.24000000000000002</c:v>
                </c:pt>
                <c:pt idx="3">
                  <c:v>0.48000000000000004</c:v>
                </c:pt>
                <c:pt idx="4">
                  <c:v>0.96000000000000008</c:v>
                </c:pt>
                <c:pt idx="5">
                  <c:v>1.2</c:v>
                </c:pt>
                <c:pt idx="6">
                  <c:v>1.44</c:v>
                </c:pt>
                <c:pt idx="7">
                  <c:v>1.68</c:v>
                </c:pt>
                <c:pt idx="8">
                  <c:v>2.16</c:v>
                </c:pt>
                <c:pt idx="9">
                  <c:v>2.4</c:v>
                </c:pt>
                <c:pt idx="10">
                  <c:v>6</c:v>
                </c:pt>
                <c:pt idx="11">
                  <c:v>12</c:v>
                </c:pt>
                <c:pt idx="12">
                  <c:v>24</c:v>
                </c:pt>
              </c:numCache>
            </c:numRef>
          </c:yVal>
          <c:smooth val="0"/>
        </c:ser>
        <c:ser>
          <c:idx val="3"/>
          <c:order val="3"/>
          <c:tx>
            <c:v>Jugement bon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'Feuille de calcul'!$Q$39:$Q$51</c:f>
              <c:numCache>
                <c:formatCode>General</c:formatCode>
                <c:ptCount val="1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0.4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1.8</c:v>
                </c:pt>
                <c:pt idx="9">
                  <c:v>2</c:v>
                </c:pt>
                <c:pt idx="10">
                  <c:v>5</c:v>
                </c:pt>
                <c:pt idx="11">
                  <c:v>10</c:v>
                </c:pt>
                <c:pt idx="12">
                  <c:v>20</c:v>
                </c:pt>
              </c:numCache>
            </c:numRef>
          </c:xVal>
          <c:yVal>
            <c:numRef>
              <c:f>'Feuille de calcul'!$R$39:$R$51</c:f>
              <c:numCache>
                <c:formatCode>General</c:formatCode>
                <c:ptCount val="13"/>
                <c:pt idx="0">
                  <c:v>0</c:v>
                </c:pt>
                <c:pt idx="1">
                  <c:v>0.08</c:v>
                </c:pt>
                <c:pt idx="2">
                  <c:v>0.16</c:v>
                </c:pt>
                <c:pt idx="3">
                  <c:v>0.32</c:v>
                </c:pt>
                <c:pt idx="4">
                  <c:v>0.64</c:v>
                </c:pt>
                <c:pt idx="5">
                  <c:v>0.8</c:v>
                </c:pt>
                <c:pt idx="6">
                  <c:v>0.96</c:v>
                </c:pt>
                <c:pt idx="7">
                  <c:v>1.1199999999999999</c:v>
                </c:pt>
                <c:pt idx="8">
                  <c:v>1.44</c:v>
                </c:pt>
                <c:pt idx="9">
                  <c:v>1.6</c:v>
                </c:pt>
                <c:pt idx="10">
                  <c:v>4</c:v>
                </c:pt>
                <c:pt idx="11">
                  <c:v>8</c:v>
                </c:pt>
                <c:pt idx="12">
                  <c:v>16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975808"/>
        <c:axId val="87990272"/>
      </c:scatterChart>
      <c:valAx>
        <c:axId val="87975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Concentration Moyenne (mg/l)</a:t>
                </a:r>
              </a:p>
            </c:rich>
          </c:tx>
          <c:layout>
            <c:manualLayout>
              <c:xMode val="edge"/>
              <c:yMode val="edge"/>
              <c:x val="0.3049147110035903"/>
              <c:y val="0.93315701011972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7990272"/>
        <c:crosses val="autoZero"/>
        <c:crossBetween val="midCat"/>
      </c:valAx>
      <c:valAx>
        <c:axId val="87990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Concentration Interne (mg/l)</a:t>
                </a:r>
              </a:p>
            </c:rich>
          </c:tx>
          <c:layout>
            <c:manualLayout>
              <c:xMode val="edge"/>
              <c:yMode val="edge"/>
              <c:x val="1.9057121284496971E-2"/>
              <c:y val="0.335562199110137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7975808"/>
        <c:crosses val="autoZero"/>
        <c:crossBetween val="midCat"/>
      </c:valAx>
      <c:spPr>
        <a:gradFill rotWithShape="0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83751264824773608"/>
          <c:y val="0.46256789759568823"/>
          <c:w val="0.15245735550179518"/>
          <c:h val="0.101604453520849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Comparatif analytique NK</a:t>
            </a:r>
          </a:p>
        </c:rich>
      </c:tx>
      <c:layout>
        <c:manualLayout>
          <c:xMode val="edge"/>
          <c:yMode val="edge"/>
          <c:x val="0.33061277950721274"/>
          <c:y val="4.0462427745664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73493232434988"/>
          <c:y val="0.20520260172422797"/>
          <c:w val="0.4918375923905719"/>
          <c:h val="0.69653277486674559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'Données NK'!$I$13:$I$14</c:f>
              <c:strCache>
                <c:ptCount val="2"/>
                <c:pt idx="0">
                  <c:v>Ecart bon :</c:v>
                </c:pt>
                <c:pt idx="1">
                  <c:v>Ecart mauvais :</c:v>
                </c:pt>
              </c:strCache>
            </c:strRef>
          </c:cat>
          <c:val>
            <c:numRef>
              <c:f>'Données NK'!$J$13:$J$14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10335917312654"/>
          <c:y val="0.49133023834448436"/>
          <c:w val="0.22449007100856577"/>
          <c:h val="0.124277456647398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Etude de comparaison de NK</a:t>
            </a:r>
          </a:p>
        </c:rich>
      </c:tx>
      <c:layout>
        <c:manualLayout>
          <c:xMode val="edge"/>
          <c:yMode val="edge"/>
          <c:x val="0.3211383539928796"/>
          <c:y val="2.91545189504373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593557710450781E-2"/>
          <c:y val="0.13556873023360844"/>
          <c:w val="0.70833377269575715"/>
          <c:h val="0.72594868447674199"/>
        </c:manualLayout>
      </c:layout>
      <c:scatterChart>
        <c:scatterStyle val="lineMarker"/>
        <c:varyColors val="0"/>
        <c:ser>
          <c:idx val="0"/>
          <c:order val="0"/>
          <c:tx>
            <c:v>NK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'Données NK'!$E$11:$E$58</c:f>
              <c:numCache>
                <c:formatCode>General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xVal>
          <c:yVal>
            <c:numRef>
              <c:f>'Données NK'!$C$11:$C$58</c:f>
              <c:numCache>
                <c:formatCode>General</c:formatCode>
                <c:ptCount val="48"/>
              </c:numCache>
            </c:numRef>
          </c:yVal>
          <c:smooth val="0"/>
        </c:ser>
        <c:ser>
          <c:idx val="1"/>
          <c:order val="1"/>
          <c:tx>
            <c:v>Bissectrice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'Feuille de calcul'!$AA$4:$AA$12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30</c:v>
                </c:pt>
                <c:pt idx="6">
                  <c:v>50</c:v>
                </c:pt>
                <c:pt idx="7">
                  <c:v>100</c:v>
                </c:pt>
                <c:pt idx="8">
                  <c:v>200</c:v>
                </c:pt>
              </c:numCache>
            </c:numRef>
          </c:xVal>
          <c:yVal>
            <c:numRef>
              <c:f>'Feuille de calcul'!$AB$4:$AB$12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30</c:v>
                </c:pt>
                <c:pt idx="6">
                  <c:v>50</c:v>
                </c:pt>
                <c:pt idx="7">
                  <c:v>100</c:v>
                </c:pt>
                <c:pt idx="8">
                  <c:v>200</c:v>
                </c:pt>
              </c:numCache>
            </c:numRef>
          </c:yVal>
          <c:smooth val="0"/>
        </c:ser>
        <c:ser>
          <c:idx val="2"/>
          <c:order val="2"/>
          <c:tx>
            <c:v>Jugement bon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'Feuille de calcul'!$AA$19:$AA$29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10</c:v>
                </c:pt>
                <c:pt idx="5">
                  <c:v>15</c:v>
                </c:pt>
                <c:pt idx="6">
                  <c:v>20</c:v>
                </c:pt>
                <c:pt idx="7">
                  <c:v>30</c:v>
                </c:pt>
                <c:pt idx="8">
                  <c:v>50</c:v>
                </c:pt>
                <c:pt idx="9">
                  <c:v>100</c:v>
                </c:pt>
                <c:pt idx="10">
                  <c:v>200</c:v>
                </c:pt>
              </c:numCache>
            </c:numRef>
          </c:xVal>
          <c:yVal>
            <c:numRef>
              <c:f>'Feuille de calcul'!$AB$19:$AB$29</c:f>
              <c:numCache>
                <c:formatCode>General</c:formatCode>
                <c:ptCount val="11"/>
                <c:pt idx="0">
                  <c:v>0</c:v>
                </c:pt>
                <c:pt idx="1">
                  <c:v>2.2000000000000002</c:v>
                </c:pt>
                <c:pt idx="2">
                  <c:v>4.4000000000000004</c:v>
                </c:pt>
                <c:pt idx="3">
                  <c:v>6.6</c:v>
                </c:pt>
                <c:pt idx="4">
                  <c:v>11</c:v>
                </c:pt>
                <c:pt idx="5">
                  <c:v>16.5</c:v>
                </c:pt>
                <c:pt idx="6">
                  <c:v>22</c:v>
                </c:pt>
                <c:pt idx="7">
                  <c:v>33</c:v>
                </c:pt>
                <c:pt idx="8">
                  <c:v>55</c:v>
                </c:pt>
                <c:pt idx="9">
                  <c:v>110</c:v>
                </c:pt>
                <c:pt idx="10">
                  <c:v>220</c:v>
                </c:pt>
              </c:numCache>
            </c:numRef>
          </c:yVal>
          <c:smooth val="0"/>
        </c:ser>
        <c:ser>
          <c:idx val="3"/>
          <c:order val="3"/>
          <c:tx>
            <c:v>Jugement bon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'Feuille de calcul'!$AA$39:$AA$49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10</c:v>
                </c:pt>
                <c:pt idx="5">
                  <c:v>15</c:v>
                </c:pt>
                <c:pt idx="6">
                  <c:v>20</c:v>
                </c:pt>
                <c:pt idx="7">
                  <c:v>30</c:v>
                </c:pt>
                <c:pt idx="8">
                  <c:v>50</c:v>
                </c:pt>
                <c:pt idx="9">
                  <c:v>100</c:v>
                </c:pt>
                <c:pt idx="10">
                  <c:v>200</c:v>
                </c:pt>
              </c:numCache>
            </c:numRef>
          </c:xVal>
          <c:yVal>
            <c:numRef>
              <c:f>'Feuille de calcul'!$AB$39:$AB$49</c:f>
              <c:numCache>
                <c:formatCode>General</c:formatCode>
                <c:ptCount val="11"/>
                <c:pt idx="0">
                  <c:v>0</c:v>
                </c:pt>
                <c:pt idx="1">
                  <c:v>1.8</c:v>
                </c:pt>
                <c:pt idx="2">
                  <c:v>3.6</c:v>
                </c:pt>
                <c:pt idx="3">
                  <c:v>5.4</c:v>
                </c:pt>
                <c:pt idx="4">
                  <c:v>9</c:v>
                </c:pt>
                <c:pt idx="5">
                  <c:v>13.5</c:v>
                </c:pt>
                <c:pt idx="6">
                  <c:v>18</c:v>
                </c:pt>
                <c:pt idx="7">
                  <c:v>27</c:v>
                </c:pt>
                <c:pt idx="8">
                  <c:v>45</c:v>
                </c:pt>
                <c:pt idx="9">
                  <c:v>90</c:v>
                </c:pt>
                <c:pt idx="10">
                  <c:v>180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178048"/>
        <c:axId val="88180224"/>
      </c:scatterChart>
      <c:valAx>
        <c:axId val="88178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Concentration Moyenne (mg/l)</a:t>
                </a:r>
              </a:p>
            </c:rich>
          </c:tx>
          <c:layout>
            <c:manualLayout>
              <c:xMode val="edge"/>
              <c:yMode val="edge"/>
              <c:x val="0.30894324471817258"/>
              <c:y val="0.912537973569630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8180224"/>
        <c:crosses val="autoZero"/>
        <c:crossBetween val="midCat"/>
      </c:valAx>
      <c:valAx>
        <c:axId val="88180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Concentration Interne (mg/l)</a:t>
                </a:r>
              </a:p>
            </c:rich>
          </c:tx>
          <c:layout>
            <c:manualLayout>
              <c:xMode val="edge"/>
              <c:yMode val="edge"/>
              <c:x val="2.8455341597151844E-2"/>
              <c:y val="0.30612302288744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8178048"/>
        <c:crosses val="autoZero"/>
        <c:crossBetween val="midCat"/>
      </c:valAx>
      <c:spPr>
        <a:gradFill rotWithShape="0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81910618227177046"/>
          <c:y val="0.435860823519509"/>
          <c:w val="0.15447168732621297"/>
          <c:h val="0.110787363314279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Comparatif analytique NGL</a:t>
            </a:r>
          </a:p>
        </c:rich>
      </c:tx>
      <c:layout>
        <c:manualLayout>
          <c:xMode val="edge"/>
          <c:yMode val="edge"/>
          <c:x val="0.31558263057354519"/>
          <c:y val="4.0462427745664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90177768072055"/>
          <c:y val="0.2080927792133016"/>
          <c:w val="0.47337403478122275"/>
          <c:h val="0.69364259737767198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'Données NGL'!$I$13:$I$14</c:f>
              <c:strCache>
                <c:ptCount val="2"/>
                <c:pt idx="0">
                  <c:v>Ecart bon :</c:v>
                </c:pt>
                <c:pt idx="1">
                  <c:v>Ecart mauvais :</c:v>
                </c:pt>
              </c:strCache>
            </c:strRef>
          </c:cat>
          <c:val>
            <c:numRef>
              <c:f>'Données NGL'!$J$13:$J$14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331568021452945"/>
          <c:y val="0.49422041175488907"/>
          <c:w val="0.2169630423416008"/>
          <c:h val="0.124277456647398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Etude de comparaison du NGL</a:t>
            </a:r>
          </a:p>
        </c:rich>
      </c:tx>
      <c:layout>
        <c:manualLayout>
          <c:xMode val="edge"/>
          <c:yMode val="edge"/>
          <c:x val="0.29769405789685094"/>
          <c:y val="3.00157977883096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532557798218665E-2"/>
          <c:y val="0.14849943920850492"/>
          <c:w val="0.71698159078703805"/>
          <c:h val="0.70932178941083723"/>
        </c:manualLayout>
      </c:layout>
      <c:scatterChart>
        <c:scatterStyle val="lineMarker"/>
        <c:varyColors val="0"/>
        <c:ser>
          <c:idx val="0"/>
          <c:order val="0"/>
          <c:tx>
            <c:v>NGL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'Données NGL'!$E$11:$E$58</c:f>
              <c:numCache>
                <c:formatCode>General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xVal>
          <c:yVal>
            <c:numRef>
              <c:f>'Données NGL'!$C$11:$C$58</c:f>
              <c:numCache>
                <c:formatCode>General</c:formatCode>
                <c:ptCount val="48"/>
              </c:numCache>
            </c:numRef>
          </c:yVal>
          <c:smooth val="0"/>
        </c:ser>
        <c:ser>
          <c:idx val="1"/>
          <c:order val="1"/>
          <c:tx>
            <c:v>Bissectrice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'Feuille de calcul'!$AF$4:$AF$12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30</c:v>
                </c:pt>
                <c:pt idx="6">
                  <c:v>50</c:v>
                </c:pt>
                <c:pt idx="7">
                  <c:v>100</c:v>
                </c:pt>
                <c:pt idx="8">
                  <c:v>200</c:v>
                </c:pt>
              </c:numCache>
            </c:numRef>
          </c:xVal>
          <c:yVal>
            <c:numRef>
              <c:f>'Feuille de calcul'!$AG$4:$AG$12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30</c:v>
                </c:pt>
                <c:pt idx="6">
                  <c:v>50</c:v>
                </c:pt>
                <c:pt idx="7">
                  <c:v>100</c:v>
                </c:pt>
                <c:pt idx="8">
                  <c:v>200</c:v>
                </c:pt>
              </c:numCache>
            </c:numRef>
          </c:yVal>
          <c:smooth val="0"/>
        </c:ser>
        <c:ser>
          <c:idx val="2"/>
          <c:order val="2"/>
          <c:tx>
            <c:v>Jugement bon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'Feuille de calcul'!$AF$19:$AF$29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10</c:v>
                </c:pt>
                <c:pt idx="5">
                  <c:v>15</c:v>
                </c:pt>
                <c:pt idx="6">
                  <c:v>20</c:v>
                </c:pt>
                <c:pt idx="7">
                  <c:v>30</c:v>
                </c:pt>
                <c:pt idx="8">
                  <c:v>50</c:v>
                </c:pt>
                <c:pt idx="9">
                  <c:v>100</c:v>
                </c:pt>
                <c:pt idx="10">
                  <c:v>200</c:v>
                </c:pt>
              </c:numCache>
            </c:numRef>
          </c:xVal>
          <c:yVal>
            <c:numRef>
              <c:f>'Feuille de calcul'!$AG$19:$AG$29</c:f>
              <c:numCache>
                <c:formatCode>General</c:formatCode>
                <c:ptCount val="11"/>
                <c:pt idx="0">
                  <c:v>0</c:v>
                </c:pt>
                <c:pt idx="1">
                  <c:v>2.4</c:v>
                </c:pt>
                <c:pt idx="2">
                  <c:v>4.8</c:v>
                </c:pt>
                <c:pt idx="3">
                  <c:v>7.2</c:v>
                </c:pt>
                <c:pt idx="4">
                  <c:v>12</c:v>
                </c:pt>
                <c:pt idx="5">
                  <c:v>18</c:v>
                </c:pt>
                <c:pt idx="6">
                  <c:v>24</c:v>
                </c:pt>
                <c:pt idx="7">
                  <c:v>36</c:v>
                </c:pt>
                <c:pt idx="8">
                  <c:v>60</c:v>
                </c:pt>
                <c:pt idx="9">
                  <c:v>120</c:v>
                </c:pt>
                <c:pt idx="10">
                  <c:v>240</c:v>
                </c:pt>
              </c:numCache>
            </c:numRef>
          </c:yVal>
          <c:smooth val="0"/>
        </c:ser>
        <c:ser>
          <c:idx val="3"/>
          <c:order val="3"/>
          <c:tx>
            <c:v>Jugement bon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'Feuille de calcul'!$AF$39:$AF$49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10</c:v>
                </c:pt>
                <c:pt idx="5">
                  <c:v>15</c:v>
                </c:pt>
                <c:pt idx="6">
                  <c:v>20</c:v>
                </c:pt>
                <c:pt idx="7">
                  <c:v>30</c:v>
                </c:pt>
                <c:pt idx="8">
                  <c:v>50</c:v>
                </c:pt>
                <c:pt idx="9">
                  <c:v>100</c:v>
                </c:pt>
                <c:pt idx="10">
                  <c:v>200</c:v>
                </c:pt>
              </c:numCache>
            </c:numRef>
          </c:xVal>
          <c:yVal>
            <c:numRef>
              <c:f>'Feuille de calcul'!$AG$39:$AG$49</c:f>
              <c:numCache>
                <c:formatCode>General</c:formatCode>
                <c:ptCount val="11"/>
                <c:pt idx="0">
                  <c:v>0</c:v>
                </c:pt>
                <c:pt idx="1">
                  <c:v>1.6</c:v>
                </c:pt>
                <c:pt idx="2">
                  <c:v>3.2</c:v>
                </c:pt>
                <c:pt idx="3">
                  <c:v>4.8</c:v>
                </c:pt>
                <c:pt idx="4">
                  <c:v>8</c:v>
                </c:pt>
                <c:pt idx="5">
                  <c:v>12</c:v>
                </c:pt>
                <c:pt idx="6">
                  <c:v>16</c:v>
                </c:pt>
                <c:pt idx="7">
                  <c:v>24</c:v>
                </c:pt>
                <c:pt idx="8">
                  <c:v>40</c:v>
                </c:pt>
                <c:pt idx="9">
                  <c:v>80</c:v>
                </c:pt>
                <c:pt idx="10">
                  <c:v>160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352256"/>
        <c:axId val="88354176"/>
      </c:scatterChart>
      <c:valAx>
        <c:axId val="88352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Concentration Moyenne (mg/l)</a:t>
                </a:r>
              </a:p>
            </c:rich>
          </c:tx>
          <c:layout>
            <c:manualLayout>
              <c:xMode val="edge"/>
              <c:yMode val="edge"/>
              <c:x val="0.30398336607295157"/>
              <c:y val="0.913113615537394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8354176"/>
        <c:crosses val="autoZero"/>
        <c:crossBetween val="midCat"/>
      </c:valAx>
      <c:valAx>
        <c:axId val="88354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Concentration Interne (mg/l)</a:t>
                </a:r>
              </a:p>
            </c:rich>
          </c:tx>
          <c:layout>
            <c:manualLayout>
              <c:xMode val="edge"/>
              <c:yMode val="edge"/>
              <c:x val="2.0964360587002098E-2"/>
              <c:y val="0.287520161875500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8352256"/>
        <c:crosses val="autoZero"/>
        <c:crossBetween val="midCat"/>
      </c:valAx>
      <c:spPr>
        <a:gradFill rotWithShape="0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82914101146161767"/>
          <c:y val="0.45497692527770522"/>
          <c:w val="0.15932927802263708"/>
          <c:h val="0.120063398473295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Comparatif analytique NO3</a:t>
            </a:r>
          </a:p>
        </c:rich>
      </c:tx>
      <c:layout>
        <c:manualLayout>
          <c:xMode val="edge"/>
          <c:yMode val="edge"/>
          <c:x val="0.32244951523916654"/>
          <c:y val="4.0462427745664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73493232434988"/>
          <c:y val="0.20520260172422797"/>
          <c:w val="0.4918375923905719"/>
          <c:h val="0.69653277486674559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'Données NO3'!$I$13:$I$14</c:f>
              <c:strCache>
                <c:ptCount val="2"/>
                <c:pt idx="0">
                  <c:v>Ecart bon :</c:v>
                </c:pt>
                <c:pt idx="1">
                  <c:v>Ecart mauvais :</c:v>
                </c:pt>
              </c:strCache>
            </c:strRef>
          </c:cat>
          <c:val>
            <c:numRef>
              <c:f>'Données NO3'!$J$13:$J$14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10337993465104"/>
          <c:y val="0.49133023834448436"/>
          <c:w val="0.22449006374203229"/>
          <c:h val="0.124277456647398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Etude de comparaison de NO3</a:t>
            </a:r>
          </a:p>
        </c:rich>
      </c:tx>
      <c:layout>
        <c:manualLayout>
          <c:xMode val="edge"/>
          <c:yMode val="edge"/>
          <c:x val="0.31300826344877625"/>
          <c:y val="2.91545189504373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593557710450781E-2"/>
          <c:y val="0.13556873023360844"/>
          <c:w val="0.70833377269575715"/>
          <c:h val="0.72594868447674199"/>
        </c:manualLayout>
      </c:layout>
      <c:scatterChart>
        <c:scatterStyle val="lineMarker"/>
        <c:varyColors val="0"/>
        <c:ser>
          <c:idx val="0"/>
          <c:order val="0"/>
          <c:tx>
            <c:v>NO3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'Données NO3'!$E$11:$E$58</c:f>
              <c:numCache>
                <c:formatCode>General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xVal>
          <c:yVal>
            <c:numRef>
              <c:f>'Données NO3'!$C$11:$C$58</c:f>
              <c:numCache>
                <c:formatCode>General</c:formatCode>
                <c:ptCount val="48"/>
              </c:numCache>
            </c:numRef>
          </c:yVal>
          <c:smooth val="0"/>
        </c:ser>
        <c:ser>
          <c:idx val="1"/>
          <c:order val="1"/>
          <c:tx>
            <c:v>Bissectrice</c:v>
          </c:tx>
          <c:spPr>
            <a:ln w="28575">
              <a:noFill/>
            </a:ln>
          </c:spPr>
          <c:xVal>
            <c:numRef>
              <c:f>'Feuille de calcul'!$AA$4:$AA$12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30</c:v>
                </c:pt>
                <c:pt idx="6">
                  <c:v>50</c:v>
                </c:pt>
                <c:pt idx="7">
                  <c:v>100</c:v>
                </c:pt>
                <c:pt idx="8">
                  <c:v>200</c:v>
                </c:pt>
              </c:numCache>
            </c:numRef>
          </c:xVal>
          <c:yVal>
            <c:numRef>
              <c:f>'Feuille de calcul'!$AB$4:$AB$12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30</c:v>
                </c:pt>
                <c:pt idx="6">
                  <c:v>50</c:v>
                </c:pt>
                <c:pt idx="7">
                  <c:v>100</c:v>
                </c:pt>
                <c:pt idx="8">
                  <c:v>200</c:v>
                </c:pt>
              </c:numCache>
            </c:numRef>
          </c:yVal>
          <c:smooth val="0"/>
        </c:ser>
        <c:ser>
          <c:idx val="2"/>
          <c:order val="2"/>
          <c:tx>
            <c:v>Jugement bon</c:v>
          </c:tx>
          <c:spPr>
            <a:ln w="28575">
              <a:noFill/>
            </a:ln>
          </c:spPr>
          <c:xVal>
            <c:numRef>
              <c:f>'Feuille de calcul'!$AA$19:$AA$29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10</c:v>
                </c:pt>
                <c:pt idx="5">
                  <c:v>15</c:v>
                </c:pt>
                <c:pt idx="6">
                  <c:v>20</c:v>
                </c:pt>
                <c:pt idx="7">
                  <c:v>30</c:v>
                </c:pt>
                <c:pt idx="8">
                  <c:v>50</c:v>
                </c:pt>
                <c:pt idx="9">
                  <c:v>100</c:v>
                </c:pt>
                <c:pt idx="10">
                  <c:v>200</c:v>
                </c:pt>
              </c:numCache>
            </c:numRef>
          </c:xVal>
          <c:yVal>
            <c:numRef>
              <c:f>'Feuille de calcul'!$AB$19:$AB$29</c:f>
              <c:numCache>
                <c:formatCode>General</c:formatCode>
                <c:ptCount val="11"/>
                <c:pt idx="0">
                  <c:v>0</c:v>
                </c:pt>
                <c:pt idx="1">
                  <c:v>2.2000000000000002</c:v>
                </c:pt>
                <c:pt idx="2">
                  <c:v>4.4000000000000004</c:v>
                </c:pt>
                <c:pt idx="3">
                  <c:v>6.6</c:v>
                </c:pt>
                <c:pt idx="4">
                  <c:v>11</c:v>
                </c:pt>
                <c:pt idx="5">
                  <c:v>16.5</c:v>
                </c:pt>
                <c:pt idx="6">
                  <c:v>22</c:v>
                </c:pt>
                <c:pt idx="7">
                  <c:v>33</c:v>
                </c:pt>
                <c:pt idx="8">
                  <c:v>55</c:v>
                </c:pt>
                <c:pt idx="9">
                  <c:v>110</c:v>
                </c:pt>
                <c:pt idx="10">
                  <c:v>220</c:v>
                </c:pt>
              </c:numCache>
            </c:numRef>
          </c:yVal>
          <c:smooth val="0"/>
        </c:ser>
        <c:ser>
          <c:idx val="3"/>
          <c:order val="3"/>
          <c:tx>
            <c:v>Jugement bon</c:v>
          </c:tx>
          <c:spPr>
            <a:ln w="28575">
              <a:noFill/>
            </a:ln>
          </c:spPr>
          <c:xVal>
            <c:numRef>
              <c:f>'Feuille de calcul'!$AA$39:$AA$49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10</c:v>
                </c:pt>
                <c:pt idx="5">
                  <c:v>15</c:v>
                </c:pt>
                <c:pt idx="6">
                  <c:v>20</c:v>
                </c:pt>
                <c:pt idx="7">
                  <c:v>30</c:v>
                </c:pt>
                <c:pt idx="8">
                  <c:v>50</c:v>
                </c:pt>
                <c:pt idx="9">
                  <c:v>100</c:v>
                </c:pt>
                <c:pt idx="10">
                  <c:v>200</c:v>
                </c:pt>
              </c:numCache>
            </c:numRef>
          </c:xVal>
          <c:yVal>
            <c:numRef>
              <c:f>'Feuille de calcul'!$AB$39:$AB$49</c:f>
              <c:numCache>
                <c:formatCode>General</c:formatCode>
                <c:ptCount val="11"/>
                <c:pt idx="0">
                  <c:v>0</c:v>
                </c:pt>
                <c:pt idx="1">
                  <c:v>1.8</c:v>
                </c:pt>
                <c:pt idx="2">
                  <c:v>3.6</c:v>
                </c:pt>
                <c:pt idx="3">
                  <c:v>5.4</c:v>
                </c:pt>
                <c:pt idx="4">
                  <c:v>9</c:v>
                </c:pt>
                <c:pt idx="5">
                  <c:v>13.5</c:v>
                </c:pt>
                <c:pt idx="6">
                  <c:v>18</c:v>
                </c:pt>
                <c:pt idx="7">
                  <c:v>27</c:v>
                </c:pt>
                <c:pt idx="8">
                  <c:v>45</c:v>
                </c:pt>
                <c:pt idx="9">
                  <c:v>90</c:v>
                </c:pt>
                <c:pt idx="10">
                  <c:v>180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646656"/>
        <c:axId val="98661120"/>
      </c:scatterChart>
      <c:valAx>
        <c:axId val="98646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Concentration Moyenne (mg/l)</a:t>
                </a:r>
              </a:p>
            </c:rich>
          </c:tx>
          <c:layout>
            <c:manualLayout>
              <c:xMode val="edge"/>
              <c:yMode val="edge"/>
              <c:x val="0.30894322279836972"/>
              <c:y val="0.912537973569630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8661120"/>
        <c:crosses val="autoZero"/>
        <c:crossBetween val="midCat"/>
      </c:valAx>
      <c:valAx>
        <c:axId val="98661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Concentration Interne (mg/l)</a:t>
                </a:r>
              </a:p>
            </c:rich>
          </c:tx>
          <c:layout>
            <c:manualLayout>
              <c:xMode val="edge"/>
              <c:yMode val="edge"/>
              <c:x val="2.8455284552845531E-2"/>
              <c:y val="0.30612302288744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8646656"/>
        <c:crosses val="autoZero"/>
        <c:crossBetween val="midCat"/>
      </c:valAx>
      <c:spPr>
        <a:gradFill rotWithShape="0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81910622452681225"/>
          <c:y val="0.435860823519509"/>
          <c:w val="0.12710027100271004"/>
          <c:h val="0.1194967975941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Comparatif analytique Métaux</a:t>
            </a:r>
          </a:p>
        </c:rich>
      </c:tx>
      <c:layout>
        <c:manualLayout>
          <c:xMode val="edge"/>
          <c:yMode val="edge"/>
          <c:x val="0.30303056814867835"/>
          <c:y val="4.0462427745664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39400814492986"/>
          <c:y val="0.20520260172422797"/>
          <c:w val="0.48686892699895784"/>
          <c:h val="0.69653277486674559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'Données métaux'!$I$13:$I$14</c:f>
              <c:strCache>
                <c:ptCount val="2"/>
                <c:pt idx="0">
                  <c:v>Ecart bon :</c:v>
                </c:pt>
                <c:pt idx="1">
                  <c:v>Ecart mauvais :</c:v>
                </c:pt>
              </c:strCache>
            </c:strRef>
          </c:cat>
          <c:val>
            <c:numRef>
              <c:f>'Données métaux'!$J$13:$J$14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757602269413293"/>
          <c:y val="0.49133023834448436"/>
          <c:w val="0.22222222222222221"/>
          <c:h val="0.124277456647398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Etude de comparaison des Métaux</a:t>
            </a:r>
          </a:p>
        </c:rich>
      </c:tx>
      <c:layout>
        <c:manualLayout>
          <c:xMode val="edge"/>
          <c:yMode val="edge"/>
          <c:x val="0.28512410251404524"/>
          <c:y val="3.025718608169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809950575376383E-2"/>
          <c:y val="0.15128604216359726"/>
          <c:w val="0.71694241999189645"/>
          <c:h val="0.72012156069872291"/>
        </c:manualLayout>
      </c:layout>
      <c:scatterChart>
        <c:scatterStyle val="lineMarker"/>
        <c:varyColors val="0"/>
        <c:ser>
          <c:idx val="0"/>
          <c:order val="0"/>
          <c:tx>
            <c:v>Métaux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'Données métaux'!$E$11:$E$74</c:f>
              <c:numCache>
                <c:formatCode>General</c:formatCod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'Données métaux'!$C$11:$C$74</c:f>
              <c:numCache>
                <c:formatCode>0.0</c:formatCode>
                <c:ptCount val="64"/>
              </c:numCache>
            </c:numRef>
          </c:yVal>
          <c:smooth val="0"/>
        </c:ser>
        <c:ser>
          <c:idx val="1"/>
          <c:order val="1"/>
          <c:tx>
            <c:v>Bissectrice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'Feuille de calcul'!$AK$4:$AK$11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3</c:v>
                </c:pt>
                <c:pt idx="4">
                  <c:v>5</c:v>
                </c:pt>
                <c:pt idx="5">
                  <c:v>10</c:v>
                </c:pt>
                <c:pt idx="6">
                  <c:v>20</c:v>
                </c:pt>
                <c:pt idx="7">
                  <c:v>50</c:v>
                </c:pt>
              </c:numCache>
            </c:numRef>
          </c:xVal>
          <c:yVal>
            <c:numRef>
              <c:f>'Feuille de calcul'!$AL$4:$AL$11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3</c:v>
                </c:pt>
                <c:pt idx="4">
                  <c:v>5</c:v>
                </c:pt>
                <c:pt idx="5">
                  <c:v>10</c:v>
                </c:pt>
                <c:pt idx="6">
                  <c:v>20</c:v>
                </c:pt>
                <c:pt idx="7">
                  <c:v>50</c:v>
                </c:pt>
              </c:numCache>
            </c:numRef>
          </c:yVal>
          <c:smooth val="0"/>
        </c:ser>
        <c:ser>
          <c:idx val="2"/>
          <c:order val="2"/>
          <c:tx>
            <c:v>Jugement Bon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'Feuille de calcul'!$AK$19:$AK$28</c:f>
              <c:numCache>
                <c:formatCode>General</c:formatCode>
                <c:ptCount val="10"/>
                <c:pt idx="0">
                  <c:v>0</c:v>
                </c:pt>
                <c:pt idx="1">
                  <c:v>0.2</c:v>
                </c:pt>
                <c:pt idx="2">
                  <c:v>0.5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5</c:v>
                </c:pt>
                <c:pt idx="7">
                  <c:v>10</c:v>
                </c:pt>
                <c:pt idx="8">
                  <c:v>20</c:v>
                </c:pt>
                <c:pt idx="9">
                  <c:v>50</c:v>
                </c:pt>
              </c:numCache>
            </c:numRef>
          </c:xVal>
          <c:yVal>
            <c:numRef>
              <c:f>'Feuille de calcul'!$AL$19:$AL$28</c:f>
              <c:numCache>
                <c:formatCode>General</c:formatCode>
                <c:ptCount val="10"/>
                <c:pt idx="0">
                  <c:v>0</c:v>
                </c:pt>
                <c:pt idx="1">
                  <c:v>0.32</c:v>
                </c:pt>
                <c:pt idx="2">
                  <c:v>0.8</c:v>
                </c:pt>
                <c:pt idx="3">
                  <c:v>1.6</c:v>
                </c:pt>
                <c:pt idx="4">
                  <c:v>1.3</c:v>
                </c:pt>
                <c:pt idx="5">
                  <c:v>2.6</c:v>
                </c:pt>
                <c:pt idx="6">
                  <c:v>6.5</c:v>
                </c:pt>
                <c:pt idx="7">
                  <c:v>13</c:v>
                </c:pt>
                <c:pt idx="8">
                  <c:v>26</c:v>
                </c:pt>
                <c:pt idx="9">
                  <c:v>65</c:v>
                </c:pt>
              </c:numCache>
            </c:numRef>
          </c:yVal>
          <c:smooth val="0"/>
        </c:ser>
        <c:ser>
          <c:idx val="3"/>
          <c:order val="3"/>
          <c:tx>
            <c:v>Jugement Bon -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'Feuille de calcul'!$AK$39:$AK$48</c:f>
              <c:numCache>
                <c:formatCode>General</c:formatCode>
                <c:ptCount val="10"/>
                <c:pt idx="0">
                  <c:v>0</c:v>
                </c:pt>
                <c:pt idx="1">
                  <c:v>0.2</c:v>
                </c:pt>
                <c:pt idx="2">
                  <c:v>0.5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5</c:v>
                </c:pt>
                <c:pt idx="7">
                  <c:v>10</c:v>
                </c:pt>
                <c:pt idx="8">
                  <c:v>20</c:v>
                </c:pt>
                <c:pt idx="9">
                  <c:v>50</c:v>
                </c:pt>
              </c:numCache>
            </c:numRef>
          </c:xVal>
          <c:yVal>
            <c:numRef>
              <c:f>'Feuille de calcul'!$AL$39:$AL$48</c:f>
              <c:numCache>
                <c:formatCode>General</c:formatCode>
                <c:ptCount val="10"/>
                <c:pt idx="0">
                  <c:v>0</c:v>
                </c:pt>
                <c:pt idx="1">
                  <c:v>8.0000000000000016E-2</c:v>
                </c:pt>
                <c:pt idx="2">
                  <c:v>0.2</c:v>
                </c:pt>
                <c:pt idx="3">
                  <c:v>0.4</c:v>
                </c:pt>
                <c:pt idx="4">
                  <c:v>0.7</c:v>
                </c:pt>
                <c:pt idx="5">
                  <c:v>1.4</c:v>
                </c:pt>
                <c:pt idx="6">
                  <c:v>3.5</c:v>
                </c:pt>
                <c:pt idx="7">
                  <c:v>7</c:v>
                </c:pt>
                <c:pt idx="8">
                  <c:v>14</c:v>
                </c:pt>
                <c:pt idx="9">
                  <c:v>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737536"/>
        <c:axId val="98743808"/>
      </c:scatterChart>
      <c:valAx>
        <c:axId val="98737536"/>
        <c:scaling>
          <c:orientation val="minMax"/>
          <c:max val="5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Concentration moyenne (mg/l)</a:t>
                </a:r>
              </a:p>
            </c:rich>
          </c:tx>
          <c:layout>
            <c:manualLayout>
              <c:xMode val="edge"/>
              <c:yMode val="edge"/>
              <c:x val="0.29958691243140062"/>
              <c:y val="0.924357630409663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8743808"/>
        <c:crosses val="autoZero"/>
        <c:crossBetween val="midCat"/>
      </c:valAx>
      <c:valAx>
        <c:axId val="98743808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Concentration interne (mg/l)</a:t>
                </a:r>
              </a:p>
            </c:rich>
          </c:tx>
          <c:layout>
            <c:manualLayout>
              <c:xMode val="edge"/>
              <c:yMode val="edge"/>
              <c:x val="1.962809917355372E-2"/>
              <c:y val="0.3116492151794187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873753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83057878354048731"/>
          <c:y val="0.45385818830134883"/>
          <c:w val="0.15909090909090906"/>
          <c:h val="0.114977307110438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Comparatif analytique AOX</a:t>
            </a:r>
          </a:p>
        </c:rich>
      </c:tx>
      <c:layout>
        <c:manualLayout>
          <c:xMode val="edge"/>
          <c:yMode val="edge"/>
          <c:x val="0.3232327123493125"/>
          <c:y val="4.0462427745664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39400814492986"/>
          <c:y val="0.20520260172422797"/>
          <c:w val="0.48686892699895784"/>
          <c:h val="0.69653277486674559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'Données AOX'!$I$13:$I$14</c:f>
              <c:strCache>
                <c:ptCount val="2"/>
                <c:pt idx="0">
                  <c:v>Ecart bon :</c:v>
                </c:pt>
                <c:pt idx="1">
                  <c:v>Ecart mauvais :</c:v>
                </c:pt>
              </c:strCache>
            </c:strRef>
          </c:cat>
          <c:val>
            <c:numRef>
              <c:f>'Données AOX'!$J$13:$J$14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757610778104789"/>
          <c:y val="0.49133023834448436"/>
          <c:w val="0.2222221366164846"/>
          <c:h val="0.124277456647398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 Etude de comparaison en ST-DCO </a:t>
            </a:r>
          </a:p>
        </c:rich>
      </c:tx>
      <c:layout>
        <c:manualLayout>
          <c:xMode val="edge"/>
          <c:yMode val="edge"/>
          <c:x val="0.28760183727034122"/>
          <c:y val="2.94530154277699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44775331559432E-2"/>
          <c:y val="0.13604495066079794"/>
          <c:w val="0.68495977445759004"/>
          <c:h val="0.74193586494393926"/>
        </c:manualLayout>
      </c:layout>
      <c:scatterChart>
        <c:scatterStyle val="lineMarker"/>
        <c:varyColors val="0"/>
        <c:ser>
          <c:idx val="0"/>
          <c:order val="0"/>
          <c:tx>
            <c:v>ST-DCO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'Données ST-DCO'!$E$11:$E$106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xVal>
          <c:yVal>
            <c:numRef>
              <c:f>'Données ST-DCO'!$C$11:$C$106</c:f>
              <c:numCache>
                <c:formatCode>General</c:formatCode>
                <c:ptCount val="96"/>
              </c:numCache>
            </c:numRef>
          </c:yVal>
          <c:smooth val="0"/>
        </c:ser>
        <c:ser>
          <c:idx val="3"/>
          <c:order val="1"/>
          <c:tx>
            <c:v>Jugement bon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'Feuille de calcul'!$B$39:$B$52</c:f>
              <c:numCache>
                <c:formatCode>General</c:formatCode>
                <c:ptCount val="14"/>
                <c:pt idx="0">
                  <c:v>0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  <c:pt idx="4">
                  <c:v>150</c:v>
                </c:pt>
                <c:pt idx="5">
                  <c:v>150</c:v>
                </c:pt>
                <c:pt idx="6">
                  <c:v>200</c:v>
                </c:pt>
                <c:pt idx="7">
                  <c:v>300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1000</c:v>
                </c:pt>
                <c:pt idx="12">
                  <c:v>2000</c:v>
                </c:pt>
                <c:pt idx="13">
                  <c:v>3000</c:v>
                </c:pt>
              </c:numCache>
            </c:numRef>
          </c:xVal>
          <c:yVal>
            <c:numRef>
              <c:f>'Feuille de calcul'!$C$39:$C$52</c:f>
              <c:numCache>
                <c:formatCode>General</c:formatCode>
                <c:ptCount val="14"/>
                <c:pt idx="0">
                  <c:v>0</c:v>
                </c:pt>
                <c:pt idx="1">
                  <c:v>8</c:v>
                </c:pt>
                <c:pt idx="2">
                  <c:v>40</c:v>
                </c:pt>
                <c:pt idx="3">
                  <c:v>80</c:v>
                </c:pt>
                <c:pt idx="4">
                  <c:v>120</c:v>
                </c:pt>
                <c:pt idx="5">
                  <c:v>135</c:v>
                </c:pt>
                <c:pt idx="6">
                  <c:v>180</c:v>
                </c:pt>
                <c:pt idx="7">
                  <c:v>270</c:v>
                </c:pt>
                <c:pt idx="8">
                  <c:v>360</c:v>
                </c:pt>
                <c:pt idx="9">
                  <c:v>405</c:v>
                </c:pt>
                <c:pt idx="10">
                  <c:v>450</c:v>
                </c:pt>
                <c:pt idx="11">
                  <c:v>900</c:v>
                </c:pt>
                <c:pt idx="12">
                  <c:v>1800</c:v>
                </c:pt>
                <c:pt idx="13">
                  <c:v>2700</c:v>
                </c:pt>
              </c:numCache>
            </c:numRef>
          </c:yVal>
          <c:smooth val="0"/>
        </c:ser>
        <c:ser>
          <c:idx val="1"/>
          <c:order val="2"/>
          <c:tx>
            <c:v>Bissectrice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'Feuille de calcul'!$B$4:$B$14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  <c:pt idx="4">
                  <c:v>300</c:v>
                </c:pt>
                <c:pt idx="5">
                  <c:v>400</c:v>
                </c:pt>
                <c:pt idx="6">
                  <c:v>450</c:v>
                </c:pt>
                <c:pt idx="7">
                  <c:v>500</c:v>
                </c:pt>
                <c:pt idx="8">
                  <c:v>1000</c:v>
                </c:pt>
                <c:pt idx="9">
                  <c:v>2000</c:v>
                </c:pt>
                <c:pt idx="10">
                  <c:v>3000</c:v>
                </c:pt>
              </c:numCache>
            </c:numRef>
          </c:xVal>
          <c:yVal>
            <c:numRef>
              <c:f>'Feuille de calcul'!$C$4:$C$14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  <c:pt idx="4">
                  <c:v>300</c:v>
                </c:pt>
                <c:pt idx="5">
                  <c:v>400</c:v>
                </c:pt>
                <c:pt idx="6">
                  <c:v>450</c:v>
                </c:pt>
                <c:pt idx="7">
                  <c:v>500</c:v>
                </c:pt>
                <c:pt idx="8">
                  <c:v>1000</c:v>
                </c:pt>
                <c:pt idx="9">
                  <c:v>2000</c:v>
                </c:pt>
                <c:pt idx="10">
                  <c:v>3000</c:v>
                </c:pt>
              </c:numCache>
            </c:numRef>
          </c:yVal>
          <c:smooth val="0"/>
        </c:ser>
        <c:ser>
          <c:idx val="2"/>
          <c:order val="3"/>
          <c:tx>
            <c:v>Jugement bon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'Feuille de calcul'!$B$19:$B$32</c:f>
              <c:numCache>
                <c:formatCode>General</c:formatCode>
                <c:ptCount val="14"/>
                <c:pt idx="0">
                  <c:v>0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  <c:pt idx="4">
                  <c:v>150</c:v>
                </c:pt>
                <c:pt idx="5">
                  <c:v>150</c:v>
                </c:pt>
                <c:pt idx="6">
                  <c:v>200</c:v>
                </c:pt>
                <c:pt idx="7">
                  <c:v>300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1000</c:v>
                </c:pt>
                <c:pt idx="12">
                  <c:v>2000</c:v>
                </c:pt>
                <c:pt idx="13">
                  <c:v>3000</c:v>
                </c:pt>
              </c:numCache>
            </c:numRef>
          </c:xVal>
          <c:yVal>
            <c:numRef>
              <c:f>'Feuille de calcul'!$C$19:$C$32</c:f>
              <c:numCache>
                <c:formatCode>General</c:formatCode>
                <c:ptCount val="14"/>
                <c:pt idx="0">
                  <c:v>0</c:v>
                </c:pt>
                <c:pt idx="1">
                  <c:v>12</c:v>
                </c:pt>
                <c:pt idx="2">
                  <c:v>60</c:v>
                </c:pt>
                <c:pt idx="3">
                  <c:v>120</c:v>
                </c:pt>
                <c:pt idx="4">
                  <c:v>180</c:v>
                </c:pt>
                <c:pt idx="5">
                  <c:v>165</c:v>
                </c:pt>
                <c:pt idx="6">
                  <c:v>220</c:v>
                </c:pt>
                <c:pt idx="7">
                  <c:v>330</c:v>
                </c:pt>
                <c:pt idx="8">
                  <c:v>440</c:v>
                </c:pt>
                <c:pt idx="9">
                  <c:v>495</c:v>
                </c:pt>
                <c:pt idx="10">
                  <c:v>550</c:v>
                </c:pt>
                <c:pt idx="11">
                  <c:v>1100</c:v>
                </c:pt>
                <c:pt idx="12">
                  <c:v>2200</c:v>
                </c:pt>
                <c:pt idx="13">
                  <c:v>3300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37504"/>
        <c:axId val="35643776"/>
      </c:scatterChart>
      <c:valAx>
        <c:axId val="35637504"/>
        <c:scaling>
          <c:orientation val="minMax"/>
          <c:max val="65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Concentration Moyenne (mg/l)</a:t>
                </a:r>
              </a:p>
            </c:rich>
          </c:tx>
          <c:layout>
            <c:manualLayout>
              <c:xMode val="edge"/>
              <c:yMode val="edge"/>
              <c:x val="0.31605708661417325"/>
              <c:y val="0.935484423142759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5643776"/>
        <c:crosses val="autoZero"/>
        <c:crossBetween val="midCat"/>
      </c:valAx>
      <c:valAx>
        <c:axId val="35643776"/>
        <c:scaling>
          <c:orientation val="minMax"/>
          <c:max val="6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Concentration Interne (mg/l)</a:t>
                </a:r>
              </a:p>
            </c:rich>
          </c:tx>
          <c:layout>
            <c:manualLayout>
              <c:xMode val="edge"/>
              <c:yMode val="edge"/>
              <c:x val="2.1341469816272964E-2"/>
              <c:y val="0.330995976484706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5637504"/>
        <c:crosses val="autoZero"/>
        <c:crossBetween val="midCat"/>
      </c:valAx>
      <c:spPr>
        <a:gradFill rotWithShape="0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2825249343832019"/>
          <c:y val="0.46143075909340225"/>
          <c:w val="0.16565052493438326"/>
          <c:h val="0.1107994389901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Etude de comparaison des AOX</a:t>
            </a:r>
          </a:p>
        </c:rich>
      </c:tx>
      <c:layout>
        <c:manualLayout>
          <c:xMode val="edge"/>
          <c:yMode val="edge"/>
          <c:x val="0.30031280705296454"/>
          <c:y val="3.06748466257668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633993743482811E-2"/>
          <c:y val="0.15337426184423941"/>
          <c:w val="0.72054223149113672"/>
          <c:h val="0.71625780281259788"/>
        </c:manualLayout>
      </c:layout>
      <c:scatterChart>
        <c:scatterStyle val="lineMarker"/>
        <c:varyColors val="0"/>
        <c:ser>
          <c:idx val="0"/>
          <c:order val="0"/>
          <c:tx>
            <c:v>AOX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'Données AOX'!$E$11:$E$74</c:f>
              <c:numCache>
                <c:formatCode>General</c:formatCod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'Données AOX'!$C$11:$C$74</c:f>
              <c:numCache>
                <c:formatCode>0.0</c:formatCode>
                <c:ptCount val="64"/>
              </c:numCache>
            </c:numRef>
          </c:yVal>
          <c:smooth val="0"/>
        </c:ser>
        <c:ser>
          <c:idx val="1"/>
          <c:order val="1"/>
          <c:tx>
            <c:v>Bissectrice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'Feuille de calcul'!$AU$4:$AU$13</c:f>
              <c:numCache>
                <c:formatCode>General</c:formatCode>
                <c:ptCount val="10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0.3</c:v>
                </c:pt>
                <c:pt idx="4">
                  <c:v>0.5</c:v>
                </c:pt>
                <c:pt idx="5">
                  <c:v>0.1</c:v>
                </c:pt>
                <c:pt idx="6">
                  <c:v>0.5</c:v>
                </c:pt>
                <c:pt idx="7">
                  <c:v>1</c:v>
                </c:pt>
                <c:pt idx="8">
                  <c:v>2</c:v>
                </c:pt>
                <c:pt idx="9">
                  <c:v>5</c:v>
                </c:pt>
              </c:numCache>
            </c:numRef>
          </c:xVal>
          <c:yVal>
            <c:numRef>
              <c:f>'Feuille de calcul'!$AV$4:$AV$13</c:f>
              <c:numCache>
                <c:formatCode>General</c:formatCode>
                <c:ptCount val="10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0.3</c:v>
                </c:pt>
                <c:pt idx="4">
                  <c:v>0.5</c:v>
                </c:pt>
                <c:pt idx="5">
                  <c:v>0.1</c:v>
                </c:pt>
                <c:pt idx="6">
                  <c:v>0.5</c:v>
                </c:pt>
                <c:pt idx="7">
                  <c:v>1</c:v>
                </c:pt>
                <c:pt idx="8">
                  <c:v>2</c:v>
                </c:pt>
                <c:pt idx="9">
                  <c:v>5</c:v>
                </c:pt>
              </c:numCache>
            </c:numRef>
          </c:yVal>
          <c:smooth val="0"/>
        </c:ser>
        <c:ser>
          <c:idx val="2"/>
          <c:order val="2"/>
          <c:tx>
            <c:v>Jugement Bon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'Feuille de calcul'!$AU$19:$AU$29</c:f>
              <c:numCache>
                <c:formatCode>General</c:formatCode>
                <c:ptCount val="1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0.05</c:v>
                </c:pt>
                <c:pt idx="4">
                  <c:v>0.05</c:v>
                </c:pt>
                <c:pt idx="5">
                  <c:v>0.1</c:v>
                </c:pt>
                <c:pt idx="6">
                  <c:v>0.2</c:v>
                </c:pt>
                <c:pt idx="7">
                  <c:v>0.5</c:v>
                </c:pt>
                <c:pt idx="8">
                  <c:v>1</c:v>
                </c:pt>
                <c:pt idx="9">
                  <c:v>2</c:v>
                </c:pt>
                <c:pt idx="10">
                  <c:v>5</c:v>
                </c:pt>
              </c:numCache>
            </c:numRef>
          </c:xVal>
          <c:yVal>
            <c:numRef>
              <c:f>'Feuille de calcul'!$AV$19:$AV$29</c:f>
              <c:numCache>
                <c:formatCode>General</c:formatCode>
                <c:ptCount val="11"/>
                <c:pt idx="0">
                  <c:v>0</c:v>
                </c:pt>
                <c:pt idx="1">
                  <c:v>1.6E-2</c:v>
                </c:pt>
                <c:pt idx="2">
                  <c:v>3.2000000000000001E-2</c:v>
                </c:pt>
                <c:pt idx="3">
                  <c:v>0.08</c:v>
                </c:pt>
                <c:pt idx="4">
                  <c:v>6.5000000000000002E-2</c:v>
                </c:pt>
                <c:pt idx="5">
                  <c:v>0.13</c:v>
                </c:pt>
                <c:pt idx="6">
                  <c:v>0.26</c:v>
                </c:pt>
                <c:pt idx="7">
                  <c:v>0.65</c:v>
                </c:pt>
                <c:pt idx="8">
                  <c:v>1.3</c:v>
                </c:pt>
                <c:pt idx="9">
                  <c:v>2.6</c:v>
                </c:pt>
                <c:pt idx="10">
                  <c:v>6.5</c:v>
                </c:pt>
              </c:numCache>
            </c:numRef>
          </c:yVal>
          <c:smooth val="0"/>
        </c:ser>
        <c:ser>
          <c:idx val="3"/>
          <c:order val="3"/>
          <c:tx>
            <c:v>Jugement Bon -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'Feuille de calcul'!$AU$39:$AU$49</c:f>
              <c:numCache>
                <c:formatCode>General</c:formatCode>
                <c:ptCount val="1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0.05</c:v>
                </c:pt>
                <c:pt idx="4">
                  <c:v>0.05</c:v>
                </c:pt>
                <c:pt idx="5">
                  <c:v>0.1</c:v>
                </c:pt>
                <c:pt idx="6">
                  <c:v>0.2</c:v>
                </c:pt>
                <c:pt idx="7">
                  <c:v>0.5</c:v>
                </c:pt>
                <c:pt idx="8">
                  <c:v>1</c:v>
                </c:pt>
                <c:pt idx="9">
                  <c:v>2</c:v>
                </c:pt>
                <c:pt idx="10">
                  <c:v>5</c:v>
                </c:pt>
              </c:numCache>
            </c:numRef>
          </c:xVal>
          <c:yVal>
            <c:numRef>
              <c:f>'Feuille de calcul'!$AV$39:$AV$49</c:f>
              <c:numCache>
                <c:formatCode>General</c:formatCode>
                <c:ptCount val="11"/>
                <c:pt idx="0">
                  <c:v>0</c:v>
                </c:pt>
                <c:pt idx="1">
                  <c:v>4.0000000000000001E-3</c:v>
                </c:pt>
                <c:pt idx="2">
                  <c:v>8.0000000000000002E-3</c:v>
                </c:pt>
                <c:pt idx="3">
                  <c:v>2.0000000000000004E-2</c:v>
                </c:pt>
                <c:pt idx="4">
                  <c:v>3.5000000000000003E-2</c:v>
                </c:pt>
                <c:pt idx="5">
                  <c:v>7.0000000000000007E-2</c:v>
                </c:pt>
                <c:pt idx="6">
                  <c:v>0.14000000000000001</c:v>
                </c:pt>
                <c:pt idx="7">
                  <c:v>0.35</c:v>
                </c:pt>
                <c:pt idx="8">
                  <c:v>0.7</c:v>
                </c:pt>
                <c:pt idx="9">
                  <c:v>1.4</c:v>
                </c:pt>
                <c:pt idx="10">
                  <c:v>3.5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984320"/>
        <c:axId val="98986240"/>
      </c:scatterChart>
      <c:valAx>
        <c:axId val="98984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Concentration moyenne (mg/l)</a:t>
                </a:r>
              </a:p>
            </c:rich>
          </c:tx>
          <c:layout>
            <c:manualLayout>
              <c:xMode val="edge"/>
              <c:yMode val="edge"/>
              <c:x val="0.30031280705296454"/>
              <c:y val="0.9233130847141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8986240"/>
        <c:crosses val="autoZero"/>
        <c:crossBetween val="midCat"/>
      </c:valAx>
      <c:valAx>
        <c:axId val="98986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Concentration Interne (mg/l)</a:t>
                </a:r>
              </a:p>
            </c:rich>
          </c:tx>
          <c:layout>
            <c:manualLayout>
              <c:xMode val="edge"/>
              <c:yMode val="edge"/>
              <c:x val="1.9812369607645198E-2"/>
              <c:y val="0.3082822085889570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898432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8289884918231375"/>
          <c:y val="0.45398773006134968"/>
          <c:w val="0.16058388855239247"/>
          <c:h val="0.11656441717791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Comparatif analytique DCO</a:t>
            </a:r>
          </a:p>
        </c:rich>
      </c:tx>
      <c:layout>
        <c:manualLayout>
          <c:xMode val="edge"/>
          <c:yMode val="edge"/>
          <c:x val="0.32040863248393164"/>
          <c:y val="4.0462427745664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73493232434988"/>
          <c:y val="0.20520260172422797"/>
          <c:w val="0.4918375923905719"/>
          <c:h val="0.69653277486674559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'Données DCO'!$I$13:$I$14</c:f>
              <c:strCache>
                <c:ptCount val="2"/>
                <c:pt idx="0">
                  <c:v>Ecart bon :</c:v>
                </c:pt>
                <c:pt idx="1">
                  <c:v>Ecart mauvais :</c:v>
                </c:pt>
              </c:strCache>
            </c:strRef>
          </c:cat>
          <c:val>
            <c:numRef>
              <c:f>'Données DCO'!$J$13:$J$14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10338520677034"/>
          <c:y val="0.49133023834448436"/>
          <c:w val="0.22449004898009794"/>
          <c:h val="0.124277456647398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Etude de comparaison de la DCO</a:t>
            </a:r>
          </a:p>
        </c:rich>
      </c:tx>
      <c:layout>
        <c:manualLayout>
          <c:xMode val="edge"/>
          <c:yMode val="edge"/>
          <c:x val="0.27092523936667745"/>
          <c:y val="2.97450424929178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82823691813745"/>
          <c:y val="0.14589245217641492"/>
          <c:w val="0.66850247226092196"/>
          <c:h val="0.73371155560565926"/>
        </c:manualLayout>
      </c:layout>
      <c:scatterChart>
        <c:scatterStyle val="lineMarker"/>
        <c:varyColors val="0"/>
        <c:ser>
          <c:idx val="0"/>
          <c:order val="0"/>
          <c:tx>
            <c:v>DCO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'Données DCO'!$E$11:$E$70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xVal>
          <c:yVal>
            <c:numRef>
              <c:f>'Données DCO'!$C$11:$C$70</c:f>
              <c:numCache>
                <c:formatCode>General</c:formatCode>
                <c:ptCount val="60"/>
              </c:numCache>
            </c:numRef>
          </c:yVal>
          <c:smooth val="0"/>
        </c:ser>
        <c:ser>
          <c:idx val="1"/>
          <c:order val="1"/>
          <c:tx>
            <c:v>Bissectrice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'Feuille de calcul'!$V$4:$V$14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  <c:pt idx="4">
                  <c:v>300</c:v>
                </c:pt>
                <c:pt idx="5">
                  <c:v>400</c:v>
                </c:pt>
                <c:pt idx="6">
                  <c:v>450</c:v>
                </c:pt>
                <c:pt idx="7">
                  <c:v>500</c:v>
                </c:pt>
                <c:pt idx="8">
                  <c:v>1000</c:v>
                </c:pt>
                <c:pt idx="9">
                  <c:v>2000</c:v>
                </c:pt>
                <c:pt idx="10">
                  <c:v>3000</c:v>
                </c:pt>
              </c:numCache>
            </c:numRef>
          </c:xVal>
          <c:yVal>
            <c:numRef>
              <c:f>'Feuille de calcul'!$W$4:$W$14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  <c:pt idx="4">
                  <c:v>300</c:v>
                </c:pt>
                <c:pt idx="5">
                  <c:v>400</c:v>
                </c:pt>
                <c:pt idx="6">
                  <c:v>450</c:v>
                </c:pt>
                <c:pt idx="7">
                  <c:v>500</c:v>
                </c:pt>
                <c:pt idx="8">
                  <c:v>1000</c:v>
                </c:pt>
                <c:pt idx="9">
                  <c:v>2000</c:v>
                </c:pt>
                <c:pt idx="10">
                  <c:v>3000</c:v>
                </c:pt>
              </c:numCache>
            </c:numRef>
          </c:yVal>
          <c:smooth val="0"/>
        </c:ser>
        <c:ser>
          <c:idx val="2"/>
          <c:order val="2"/>
          <c:tx>
            <c:v>Jugement bon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'Feuille de calcul'!$V$19:$V$32</c:f>
              <c:numCache>
                <c:formatCode>General</c:formatCode>
                <c:ptCount val="14"/>
                <c:pt idx="0">
                  <c:v>0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  <c:pt idx="4">
                  <c:v>150</c:v>
                </c:pt>
                <c:pt idx="5">
                  <c:v>200</c:v>
                </c:pt>
                <c:pt idx="6">
                  <c:v>250</c:v>
                </c:pt>
                <c:pt idx="7">
                  <c:v>250</c:v>
                </c:pt>
                <c:pt idx="8">
                  <c:v>300</c:v>
                </c:pt>
                <c:pt idx="9">
                  <c:v>400</c:v>
                </c:pt>
                <c:pt idx="10">
                  <c:v>500</c:v>
                </c:pt>
                <c:pt idx="11">
                  <c:v>1000</c:v>
                </c:pt>
                <c:pt idx="12">
                  <c:v>2000</c:v>
                </c:pt>
                <c:pt idx="13">
                  <c:v>3000</c:v>
                </c:pt>
              </c:numCache>
            </c:numRef>
          </c:xVal>
          <c:yVal>
            <c:numRef>
              <c:f>'Feuille de calcul'!$W$19:$W$32</c:f>
              <c:numCache>
                <c:formatCode>General</c:formatCode>
                <c:ptCount val="14"/>
                <c:pt idx="0">
                  <c:v>0</c:v>
                </c:pt>
                <c:pt idx="1">
                  <c:v>12</c:v>
                </c:pt>
                <c:pt idx="2">
                  <c:v>60</c:v>
                </c:pt>
                <c:pt idx="3">
                  <c:v>120</c:v>
                </c:pt>
                <c:pt idx="4">
                  <c:v>180</c:v>
                </c:pt>
                <c:pt idx="5">
                  <c:v>240</c:v>
                </c:pt>
                <c:pt idx="6">
                  <c:v>300</c:v>
                </c:pt>
                <c:pt idx="7">
                  <c:v>275</c:v>
                </c:pt>
                <c:pt idx="8">
                  <c:v>330</c:v>
                </c:pt>
                <c:pt idx="9">
                  <c:v>440</c:v>
                </c:pt>
                <c:pt idx="10">
                  <c:v>550</c:v>
                </c:pt>
                <c:pt idx="11">
                  <c:v>1100</c:v>
                </c:pt>
                <c:pt idx="12">
                  <c:v>2200</c:v>
                </c:pt>
                <c:pt idx="13">
                  <c:v>3300</c:v>
                </c:pt>
              </c:numCache>
            </c:numRef>
          </c:yVal>
          <c:smooth val="0"/>
        </c:ser>
        <c:ser>
          <c:idx val="3"/>
          <c:order val="3"/>
          <c:tx>
            <c:v>Jugement bon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'Feuille de calcul'!$V$39:$V$52</c:f>
              <c:numCache>
                <c:formatCode>General</c:formatCode>
                <c:ptCount val="14"/>
                <c:pt idx="0">
                  <c:v>0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  <c:pt idx="4">
                  <c:v>150</c:v>
                </c:pt>
                <c:pt idx="5">
                  <c:v>200</c:v>
                </c:pt>
                <c:pt idx="6">
                  <c:v>250</c:v>
                </c:pt>
                <c:pt idx="7">
                  <c:v>250</c:v>
                </c:pt>
                <c:pt idx="8">
                  <c:v>300</c:v>
                </c:pt>
                <c:pt idx="9">
                  <c:v>400</c:v>
                </c:pt>
                <c:pt idx="10">
                  <c:v>500</c:v>
                </c:pt>
                <c:pt idx="11">
                  <c:v>1000</c:v>
                </c:pt>
                <c:pt idx="12">
                  <c:v>2000</c:v>
                </c:pt>
                <c:pt idx="13">
                  <c:v>3000</c:v>
                </c:pt>
              </c:numCache>
            </c:numRef>
          </c:xVal>
          <c:yVal>
            <c:numRef>
              <c:f>'Feuille de calcul'!$W$39:$W$52</c:f>
              <c:numCache>
                <c:formatCode>General</c:formatCode>
                <c:ptCount val="14"/>
                <c:pt idx="0">
                  <c:v>0</c:v>
                </c:pt>
                <c:pt idx="1">
                  <c:v>8</c:v>
                </c:pt>
                <c:pt idx="2">
                  <c:v>40</c:v>
                </c:pt>
                <c:pt idx="3">
                  <c:v>80</c:v>
                </c:pt>
                <c:pt idx="4">
                  <c:v>120</c:v>
                </c:pt>
                <c:pt idx="5">
                  <c:v>160</c:v>
                </c:pt>
                <c:pt idx="6">
                  <c:v>200</c:v>
                </c:pt>
                <c:pt idx="7">
                  <c:v>225</c:v>
                </c:pt>
                <c:pt idx="8">
                  <c:v>270</c:v>
                </c:pt>
                <c:pt idx="9">
                  <c:v>360</c:v>
                </c:pt>
                <c:pt idx="10">
                  <c:v>450</c:v>
                </c:pt>
                <c:pt idx="11">
                  <c:v>900</c:v>
                </c:pt>
                <c:pt idx="12">
                  <c:v>1800</c:v>
                </c:pt>
                <c:pt idx="13">
                  <c:v>2700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99360"/>
        <c:axId val="42005632"/>
      </c:scatterChart>
      <c:valAx>
        <c:axId val="41999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Concentration Moyenne (mg/l)</a:t>
                </a:r>
              </a:p>
            </c:rich>
          </c:tx>
          <c:layout>
            <c:manualLayout>
              <c:xMode val="edge"/>
              <c:yMode val="edge"/>
              <c:x val="0.28414114272433005"/>
              <c:y val="0.929179027904797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2005632"/>
        <c:crosses val="autoZero"/>
        <c:crossBetween val="midCat"/>
      </c:valAx>
      <c:valAx>
        <c:axId val="42005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Concentration Interne (mg/l)</a:t>
                </a:r>
              </a:p>
            </c:rich>
          </c:tx>
          <c:layout>
            <c:manualLayout>
              <c:xMode val="edge"/>
              <c:yMode val="edge"/>
              <c:x val="2.0925097645731649E-2"/>
              <c:y val="0.32577922271047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1999360"/>
        <c:crosses val="autoZero"/>
        <c:crossBetween val="midCat"/>
      </c:valAx>
      <c:spPr>
        <a:gradFill rotWithShape="0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80947163596990979"/>
          <c:y val="0.45750745391953485"/>
          <c:w val="0.1795155127747261"/>
          <c:h val="0.111898016997167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Comparatif analytique MES</a:t>
            </a:r>
          </a:p>
        </c:rich>
      </c:tx>
      <c:layout>
        <c:manualLayout>
          <c:xMode val="edge"/>
          <c:yMode val="edge"/>
          <c:x val="0.3232327123493125"/>
          <c:y val="4.0462427745664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39400814492986"/>
          <c:y val="0.20520260172422797"/>
          <c:w val="0.48686892699895784"/>
          <c:h val="0.69653277486674559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'Données MES'!$I$13:$I$14</c:f>
              <c:strCache>
                <c:ptCount val="2"/>
                <c:pt idx="0">
                  <c:v>Ecart bon :</c:v>
                </c:pt>
                <c:pt idx="1">
                  <c:v>Ecart mauvais :</c:v>
                </c:pt>
              </c:strCache>
            </c:strRef>
          </c:cat>
          <c:val>
            <c:numRef>
              <c:f>'Données MES'!$J$13:$J$14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757610778104789"/>
          <c:y val="0.49133023834448436"/>
          <c:w val="0.2222221366164846"/>
          <c:h val="0.124277456647398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Etude de comparaison des MES</a:t>
            </a:r>
          </a:p>
        </c:rich>
      </c:tx>
      <c:layout>
        <c:manualLayout>
          <c:xMode val="edge"/>
          <c:yMode val="edge"/>
          <c:x val="0.27492475853798753"/>
          <c:y val="2.87671232876712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71913425141445"/>
          <c:y val="0.16575361867831809"/>
          <c:w val="0.71299163774511209"/>
          <c:h val="0.70548027784573408"/>
        </c:manualLayout>
      </c:layout>
      <c:scatterChart>
        <c:scatterStyle val="lineMarker"/>
        <c:varyColors val="0"/>
        <c:ser>
          <c:idx val="0"/>
          <c:order val="0"/>
          <c:tx>
            <c:v>MES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'Données MES'!$E$11:$E$74</c:f>
              <c:numCache>
                <c:formatCode>General</c:formatCod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'Données MES'!$C$11:$C$74</c:f>
              <c:numCache>
                <c:formatCode>0.0</c:formatCode>
                <c:ptCount val="64"/>
              </c:numCache>
            </c:numRef>
          </c:yVal>
          <c:smooth val="0"/>
        </c:ser>
        <c:ser>
          <c:idx val="1"/>
          <c:order val="1"/>
          <c:tx>
            <c:v>Bissectrice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'Feuille de calcul'!$G$4:$G$13</c:f>
              <c:numCache>
                <c:formatCode>General</c:formatCod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100</c:v>
                </c:pt>
                <c:pt idx="6">
                  <c:v>110</c:v>
                </c:pt>
                <c:pt idx="7">
                  <c:v>200</c:v>
                </c:pt>
                <c:pt idx="8">
                  <c:v>300</c:v>
                </c:pt>
                <c:pt idx="9">
                  <c:v>500</c:v>
                </c:pt>
              </c:numCache>
            </c:numRef>
          </c:xVal>
          <c:yVal>
            <c:numRef>
              <c:f>'Feuille de calcul'!$H$4:$H$13</c:f>
              <c:numCache>
                <c:formatCode>General</c:formatCod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100</c:v>
                </c:pt>
                <c:pt idx="6">
                  <c:v>110</c:v>
                </c:pt>
                <c:pt idx="7">
                  <c:v>200</c:v>
                </c:pt>
                <c:pt idx="8">
                  <c:v>300</c:v>
                </c:pt>
                <c:pt idx="9">
                  <c:v>500</c:v>
                </c:pt>
              </c:numCache>
            </c:numRef>
          </c:yVal>
          <c:smooth val="0"/>
        </c:ser>
        <c:ser>
          <c:idx val="2"/>
          <c:order val="2"/>
          <c:tx>
            <c:v>Jugement bon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'Feuille de calcul'!$G$19:$G$34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100</c:v>
                </c:pt>
                <c:pt idx="11">
                  <c:v>150</c:v>
                </c:pt>
                <c:pt idx="12">
                  <c:v>200</c:v>
                </c:pt>
                <c:pt idx="13">
                  <c:v>300</c:v>
                </c:pt>
                <c:pt idx="14">
                  <c:v>400</c:v>
                </c:pt>
                <c:pt idx="15">
                  <c:v>500</c:v>
                </c:pt>
              </c:numCache>
            </c:numRef>
          </c:xVal>
          <c:yVal>
            <c:numRef>
              <c:f>'Feuille de calcul'!$H$19:$H$34</c:f>
              <c:numCache>
                <c:formatCode>General</c:formatCode>
                <c:ptCount val="16"/>
                <c:pt idx="0">
                  <c:v>0</c:v>
                </c:pt>
                <c:pt idx="1">
                  <c:v>13</c:v>
                </c:pt>
                <c:pt idx="2">
                  <c:v>26</c:v>
                </c:pt>
                <c:pt idx="3">
                  <c:v>39</c:v>
                </c:pt>
                <c:pt idx="4">
                  <c:v>52</c:v>
                </c:pt>
                <c:pt idx="5">
                  <c:v>65</c:v>
                </c:pt>
                <c:pt idx="6">
                  <c:v>78</c:v>
                </c:pt>
                <c:pt idx="7">
                  <c:v>72</c:v>
                </c:pt>
                <c:pt idx="8">
                  <c:v>84</c:v>
                </c:pt>
                <c:pt idx="9">
                  <c:v>96</c:v>
                </c:pt>
                <c:pt idx="10">
                  <c:v>120</c:v>
                </c:pt>
                <c:pt idx="11">
                  <c:v>180</c:v>
                </c:pt>
                <c:pt idx="12">
                  <c:v>240</c:v>
                </c:pt>
                <c:pt idx="13">
                  <c:v>360</c:v>
                </c:pt>
                <c:pt idx="14">
                  <c:v>480</c:v>
                </c:pt>
                <c:pt idx="15">
                  <c:v>600</c:v>
                </c:pt>
              </c:numCache>
            </c:numRef>
          </c:yVal>
          <c:smooth val="0"/>
        </c:ser>
        <c:ser>
          <c:idx val="3"/>
          <c:order val="3"/>
          <c:tx>
            <c:v>Jugement bon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'Feuille de calcul'!$G$39:$G$54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100</c:v>
                </c:pt>
                <c:pt idx="11">
                  <c:v>150</c:v>
                </c:pt>
                <c:pt idx="12">
                  <c:v>200</c:v>
                </c:pt>
                <c:pt idx="13">
                  <c:v>300</c:v>
                </c:pt>
                <c:pt idx="14">
                  <c:v>400</c:v>
                </c:pt>
                <c:pt idx="15">
                  <c:v>500</c:v>
                </c:pt>
              </c:numCache>
            </c:numRef>
          </c:xVal>
          <c:yVal>
            <c:numRef>
              <c:f>'Feuille de calcul'!$H$39:$H$54</c:f>
              <c:numCache>
                <c:formatCode>General</c:formatCode>
                <c:ptCount val="16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  <c:pt idx="5">
                  <c:v>35</c:v>
                </c:pt>
                <c:pt idx="6">
                  <c:v>42</c:v>
                </c:pt>
                <c:pt idx="7">
                  <c:v>48</c:v>
                </c:pt>
                <c:pt idx="8">
                  <c:v>56</c:v>
                </c:pt>
                <c:pt idx="9">
                  <c:v>64</c:v>
                </c:pt>
                <c:pt idx="10">
                  <c:v>80</c:v>
                </c:pt>
                <c:pt idx="11">
                  <c:v>120</c:v>
                </c:pt>
                <c:pt idx="12">
                  <c:v>160</c:v>
                </c:pt>
                <c:pt idx="13">
                  <c:v>240</c:v>
                </c:pt>
                <c:pt idx="14">
                  <c:v>320</c:v>
                </c:pt>
                <c:pt idx="15">
                  <c:v>400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597184"/>
        <c:axId val="37599104"/>
      </c:scatterChart>
      <c:valAx>
        <c:axId val="37597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Concentration Moyenne (mg/l)</a:t>
                </a:r>
              </a:p>
            </c:rich>
          </c:tx>
          <c:layout>
            <c:manualLayout>
              <c:xMode val="edge"/>
              <c:yMode val="edge"/>
              <c:x val="0.31621378720127774"/>
              <c:y val="0.92054902383777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7599104"/>
        <c:crosses val="autoZero"/>
        <c:crossBetween val="midCat"/>
      </c:valAx>
      <c:valAx>
        <c:axId val="37599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Concentration Interne (mg/l)</a:t>
                </a:r>
              </a:p>
            </c:rich>
          </c:tx>
          <c:layout>
            <c:manualLayout>
              <c:xMode val="edge"/>
              <c:yMode val="edge"/>
              <c:x val="2.7190326432189039E-2"/>
              <c:y val="0.3369866609139610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7597184"/>
        <c:crosses val="autoZero"/>
        <c:crossBetween val="midCat"/>
      </c:valAx>
      <c:spPr>
        <a:gradFill rotWithShape="0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82477414555093398"/>
          <c:y val="0.46164437493258548"/>
          <c:w val="0.16414916668617618"/>
          <c:h val="0.108219357854240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Comparatif analytique DBO5</a:t>
            </a:r>
          </a:p>
        </c:rich>
      </c:tx>
      <c:layout>
        <c:manualLayout>
          <c:xMode val="edge"/>
          <c:yMode val="edge"/>
          <c:x val="0.31526160581278689"/>
          <c:y val="4.0462427745664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5705607009301"/>
          <c:y val="0.20520260172422797"/>
          <c:w val="0.48393669195667821"/>
          <c:h val="0.69653277486674559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'Données DBO5'!$I$13:$I$14</c:f>
              <c:strCache>
                <c:ptCount val="2"/>
                <c:pt idx="0">
                  <c:v>Ecart bon :</c:v>
                </c:pt>
                <c:pt idx="1">
                  <c:v>Ecart mauvais :</c:v>
                </c:pt>
              </c:strCache>
            </c:strRef>
          </c:cat>
          <c:val>
            <c:numRef>
              <c:f>'Données DBO5'!$J$13:$J$14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903763718724337"/>
          <c:y val="0.49133023834448436"/>
          <c:w val="0.22088412934869628"/>
          <c:h val="0.124277456647398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Etude de comparaison de la DBO5</a:t>
            </a:r>
          </a:p>
        </c:rich>
      </c:tx>
      <c:layout>
        <c:manualLayout>
          <c:xMode val="edge"/>
          <c:yMode val="edge"/>
          <c:x val="0.28863901415532683"/>
          <c:y val="2.9370629370629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095257646017835E-2"/>
          <c:y val="0.14265751314647621"/>
          <c:w val="0.70419704787033999"/>
          <c:h val="0.73846242099352388"/>
        </c:manualLayout>
      </c:layout>
      <c:scatterChart>
        <c:scatterStyle val="lineMarker"/>
        <c:varyColors val="0"/>
        <c:ser>
          <c:idx val="0"/>
          <c:order val="0"/>
          <c:tx>
            <c:v>DBO5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'Données DBO5'!$E$11:$E$73</c:f>
              <c:numCache>
                <c:formatCode>General</c:formatCod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xVal>
          <c:yVal>
            <c:numRef>
              <c:f>'Données DBO5'!$C$11:$C$73</c:f>
              <c:numCache>
                <c:formatCode>General</c:formatCode>
                <c:ptCount val="63"/>
              </c:numCache>
            </c:numRef>
          </c:yVal>
          <c:smooth val="0"/>
        </c:ser>
        <c:ser>
          <c:idx val="1"/>
          <c:order val="1"/>
          <c:tx>
            <c:v>Bissectrice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'Feuille de calcul'!$L$4:$L$14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50</c:v>
                </c:pt>
                <c:pt idx="6">
                  <c:v>100</c:v>
                </c:pt>
                <c:pt idx="7">
                  <c:v>150</c:v>
                </c:pt>
                <c:pt idx="8">
                  <c:v>200</c:v>
                </c:pt>
                <c:pt idx="9">
                  <c:v>300</c:v>
                </c:pt>
                <c:pt idx="10">
                  <c:v>350</c:v>
                </c:pt>
              </c:numCache>
            </c:numRef>
          </c:xVal>
          <c:yVal>
            <c:numRef>
              <c:f>'Feuille de calcul'!$M$4:$M$14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50</c:v>
                </c:pt>
                <c:pt idx="6">
                  <c:v>100</c:v>
                </c:pt>
                <c:pt idx="7">
                  <c:v>150</c:v>
                </c:pt>
                <c:pt idx="8">
                  <c:v>200</c:v>
                </c:pt>
                <c:pt idx="9">
                  <c:v>300</c:v>
                </c:pt>
                <c:pt idx="10">
                  <c:v>350</c:v>
                </c:pt>
              </c:numCache>
            </c:numRef>
          </c:yVal>
          <c:smooth val="0"/>
        </c:ser>
        <c:ser>
          <c:idx val="2"/>
          <c:order val="2"/>
          <c:tx>
            <c:v>Jugement bon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'Feuille de calcul'!$L$19:$L$32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50</c:v>
                </c:pt>
                <c:pt idx="6">
                  <c:v>60</c:v>
                </c:pt>
                <c:pt idx="7">
                  <c:v>80</c:v>
                </c:pt>
                <c:pt idx="8">
                  <c:v>80</c:v>
                </c:pt>
                <c:pt idx="9">
                  <c:v>100</c:v>
                </c:pt>
                <c:pt idx="10">
                  <c:v>150</c:v>
                </c:pt>
                <c:pt idx="11">
                  <c:v>200</c:v>
                </c:pt>
                <c:pt idx="12">
                  <c:v>300</c:v>
                </c:pt>
                <c:pt idx="13">
                  <c:v>350</c:v>
                </c:pt>
              </c:numCache>
            </c:numRef>
          </c:xVal>
          <c:yVal>
            <c:numRef>
              <c:f>'Feuille de calcul'!$M$19:$M$32</c:f>
              <c:numCache>
                <c:formatCode>General</c:formatCode>
                <c:ptCount val="14"/>
                <c:pt idx="0">
                  <c:v>0</c:v>
                </c:pt>
                <c:pt idx="1">
                  <c:v>1.3</c:v>
                </c:pt>
                <c:pt idx="2">
                  <c:v>6.5</c:v>
                </c:pt>
                <c:pt idx="3">
                  <c:v>13</c:v>
                </c:pt>
                <c:pt idx="4">
                  <c:v>26</c:v>
                </c:pt>
                <c:pt idx="5">
                  <c:v>65</c:v>
                </c:pt>
                <c:pt idx="6">
                  <c:v>78</c:v>
                </c:pt>
                <c:pt idx="7">
                  <c:v>104</c:v>
                </c:pt>
                <c:pt idx="8">
                  <c:v>96</c:v>
                </c:pt>
                <c:pt idx="9">
                  <c:v>120</c:v>
                </c:pt>
                <c:pt idx="10">
                  <c:v>180</c:v>
                </c:pt>
                <c:pt idx="11">
                  <c:v>240</c:v>
                </c:pt>
                <c:pt idx="12">
                  <c:v>360</c:v>
                </c:pt>
                <c:pt idx="13">
                  <c:v>420</c:v>
                </c:pt>
              </c:numCache>
            </c:numRef>
          </c:yVal>
          <c:smooth val="0"/>
        </c:ser>
        <c:ser>
          <c:idx val="3"/>
          <c:order val="3"/>
          <c:tx>
            <c:v>Jugement bon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'Feuille de calcul'!$L$39:$L$52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50</c:v>
                </c:pt>
                <c:pt idx="6">
                  <c:v>60</c:v>
                </c:pt>
                <c:pt idx="7">
                  <c:v>80</c:v>
                </c:pt>
                <c:pt idx="8">
                  <c:v>80</c:v>
                </c:pt>
                <c:pt idx="9">
                  <c:v>100</c:v>
                </c:pt>
                <c:pt idx="10">
                  <c:v>150</c:v>
                </c:pt>
                <c:pt idx="11">
                  <c:v>200</c:v>
                </c:pt>
                <c:pt idx="12">
                  <c:v>300</c:v>
                </c:pt>
                <c:pt idx="13">
                  <c:v>350</c:v>
                </c:pt>
              </c:numCache>
            </c:numRef>
          </c:xVal>
          <c:yVal>
            <c:numRef>
              <c:f>'Feuille de calcul'!$M$39:$M$52</c:f>
              <c:numCache>
                <c:formatCode>General</c:formatCode>
                <c:ptCount val="14"/>
                <c:pt idx="0">
                  <c:v>0</c:v>
                </c:pt>
                <c:pt idx="1">
                  <c:v>0.7</c:v>
                </c:pt>
                <c:pt idx="2">
                  <c:v>3.5</c:v>
                </c:pt>
                <c:pt idx="3">
                  <c:v>7</c:v>
                </c:pt>
                <c:pt idx="4">
                  <c:v>14</c:v>
                </c:pt>
                <c:pt idx="5">
                  <c:v>35</c:v>
                </c:pt>
                <c:pt idx="6">
                  <c:v>42</c:v>
                </c:pt>
                <c:pt idx="7">
                  <c:v>56</c:v>
                </c:pt>
                <c:pt idx="8">
                  <c:v>64</c:v>
                </c:pt>
                <c:pt idx="9">
                  <c:v>80</c:v>
                </c:pt>
                <c:pt idx="10">
                  <c:v>120</c:v>
                </c:pt>
                <c:pt idx="11">
                  <c:v>160</c:v>
                </c:pt>
                <c:pt idx="12">
                  <c:v>240</c:v>
                </c:pt>
                <c:pt idx="13">
                  <c:v>280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884160"/>
        <c:axId val="87886080"/>
      </c:scatterChart>
      <c:valAx>
        <c:axId val="87884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Concentration Moyenne (mg/l)</a:t>
                </a:r>
              </a:p>
            </c:rich>
          </c:tx>
          <c:layout>
            <c:manualLayout>
              <c:xMode val="edge"/>
              <c:yMode val="edge"/>
              <c:x val="0.29785077015824374"/>
              <c:y val="0.930071031330873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7886080"/>
        <c:crosses val="autoZero"/>
        <c:crossBetween val="midCat"/>
      </c:valAx>
      <c:valAx>
        <c:axId val="87886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Concentration Interne (mg/l)</a:t>
                </a:r>
              </a:p>
            </c:rich>
          </c:tx>
          <c:layout>
            <c:manualLayout>
              <c:xMode val="edge"/>
              <c:yMode val="edge"/>
              <c:x val="1.9447318332951609E-2"/>
              <c:y val="0.327273094359708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7884160"/>
        <c:crosses val="autoZero"/>
        <c:crossBetween val="midCat"/>
      </c:valAx>
      <c:spPr>
        <a:gradFill rotWithShape="0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82292797026249354"/>
          <c:y val="0.45734320797312927"/>
          <c:w val="0.16683738880684051"/>
          <c:h val="0.110489694033001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Comparatif analytique Pt</a:t>
            </a:r>
          </a:p>
        </c:rich>
      </c:tx>
      <c:layout>
        <c:manualLayout>
          <c:xMode val="edge"/>
          <c:yMode val="edge"/>
          <c:x val="0.33469434039191703"/>
          <c:y val="4.0462427745664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73493232434988"/>
          <c:y val="0.20520260172422797"/>
          <c:w val="0.4918375923905719"/>
          <c:h val="0.69653277486674559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'Données Pt'!$I$13:$I$14</c:f>
              <c:strCache>
                <c:ptCount val="2"/>
                <c:pt idx="0">
                  <c:v>Ecart bon :</c:v>
                </c:pt>
                <c:pt idx="1">
                  <c:v>Ecart mauvais :</c:v>
                </c:pt>
              </c:strCache>
            </c:strRef>
          </c:cat>
          <c:val>
            <c:numRef>
              <c:f>'Données Pt'!$J$13:$J$14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10333053028567"/>
          <c:y val="0.49133023834448436"/>
          <c:w val="0.22448997273399074"/>
          <c:h val="0.124277456647398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754380</xdr:colOff>
      <xdr:row>0</xdr:row>
      <xdr:rowOff>144780</xdr:rowOff>
    </xdr:from>
    <xdr:to>
      <xdr:col>5</xdr:col>
      <xdr:colOff>0</xdr:colOff>
      <xdr:row>12</xdr:row>
      <xdr:rowOff>22860</xdr:rowOff>
    </xdr:to>
    <xdr:pic>
      <xdr:nvPicPr>
        <xdr:cNvPr id="645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3340" y="144780"/>
          <a:ext cx="1463040" cy="1889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647700</xdr:colOff>
      <xdr:row>17</xdr:row>
      <xdr:rowOff>160020</xdr:rowOff>
    </xdr:from>
    <xdr:to>
      <xdr:col>14</xdr:col>
      <xdr:colOff>335280</xdr:colOff>
      <xdr:row>33</xdr:row>
      <xdr:rowOff>129540</xdr:rowOff>
    </xdr:to>
    <xdr:graphicFrame macro="">
      <xdr:nvGraphicFramePr>
        <xdr:cNvPr id="59413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571500</xdr:colOff>
      <xdr:row>38</xdr:row>
      <xdr:rowOff>106680</xdr:rowOff>
    </xdr:from>
    <xdr:to>
      <xdr:col>18</xdr:col>
      <xdr:colOff>723900</xdr:colOff>
      <xdr:row>68</xdr:row>
      <xdr:rowOff>137160</xdr:rowOff>
    </xdr:to>
    <xdr:graphicFrame macro="">
      <xdr:nvGraphicFramePr>
        <xdr:cNvPr id="59414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647700</xdr:colOff>
      <xdr:row>17</xdr:row>
      <xdr:rowOff>160020</xdr:rowOff>
    </xdr:from>
    <xdr:to>
      <xdr:col>14</xdr:col>
      <xdr:colOff>335280</xdr:colOff>
      <xdr:row>33</xdr:row>
      <xdr:rowOff>129540</xdr:rowOff>
    </xdr:to>
    <xdr:graphicFrame macro="">
      <xdr:nvGraphicFramePr>
        <xdr:cNvPr id="65556" name="Graphique 20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609600</xdr:colOff>
      <xdr:row>37</xdr:row>
      <xdr:rowOff>106680</xdr:rowOff>
    </xdr:from>
    <xdr:to>
      <xdr:col>18</xdr:col>
      <xdr:colOff>693420</xdr:colOff>
      <xdr:row>67</xdr:row>
      <xdr:rowOff>68580</xdr:rowOff>
    </xdr:to>
    <xdr:graphicFrame macro="">
      <xdr:nvGraphicFramePr>
        <xdr:cNvPr id="65557" name="Graphique 20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647700</xdr:colOff>
      <xdr:row>17</xdr:row>
      <xdr:rowOff>160020</xdr:rowOff>
    </xdr:from>
    <xdr:to>
      <xdr:col>14</xdr:col>
      <xdr:colOff>335280</xdr:colOff>
      <xdr:row>33</xdr:row>
      <xdr:rowOff>129540</xdr:rowOff>
    </xdr:to>
    <xdr:graphicFrame macro="">
      <xdr:nvGraphicFramePr>
        <xdr:cNvPr id="45075" name="Graphique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182880</xdr:colOff>
      <xdr:row>88</xdr:row>
      <xdr:rowOff>121920</xdr:rowOff>
    </xdr:from>
    <xdr:to>
      <xdr:col>18</xdr:col>
      <xdr:colOff>495300</xdr:colOff>
      <xdr:row>121</xdr:row>
      <xdr:rowOff>22860</xdr:rowOff>
    </xdr:to>
    <xdr:graphicFrame macro="">
      <xdr:nvGraphicFramePr>
        <xdr:cNvPr id="45076" name="Graphique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647700</xdr:colOff>
      <xdr:row>17</xdr:row>
      <xdr:rowOff>160020</xdr:rowOff>
    </xdr:from>
    <xdr:to>
      <xdr:col>14</xdr:col>
      <xdr:colOff>335280</xdr:colOff>
      <xdr:row>33</xdr:row>
      <xdr:rowOff>129540</xdr:rowOff>
    </xdr:to>
    <xdr:graphicFrame macro="">
      <xdr:nvGraphicFramePr>
        <xdr:cNvPr id="207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548640</xdr:colOff>
      <xdr:row>37</xdr:row>
      <xdr:rowOff>106680</xdr:rowOff>
    </xdr:from>
    <xdr:to>
      <xdr:col>18</xdr:col>
      <xdr:colOff>281940</xdr:colOff>
      <xdr:row>69</xdr:row>
      <xdr:rowOff>144780</xdr:rowOff>
    </xdr:to>
    <xdr:graphicFrame macro="">
      <xdr:nvGraphicFramePr>
        <xdr:cNvPr id="2080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647700</xdr:colOff>
      <xdr:row>17</xdr:row>
      <xdr:rowOff>160020</xdr:rowOff>
    </xdr:from>
    <xdr:to>
      <xdr:col>14</xdr:col>
      <xdr:colOff>335280</xdr:colOff>
      <xdr:row>33</xdr:row>
      <xdr:rowOff>129540</xdr:rowOff>
    </xdr:to>
    <xdr:graphicFrame macro="">
      <xdr:nvGraphicFramePr>
        <xdr:cNvPr id="49171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228600</xdr:colOff>
      <xdr:row>38</xdr:row>
      <xdr:rowOff>53340</xdr:rowOff>
    </xdr:from>
    <xdr:to>
      <xdr:col>18</xdr:col>
      <xdr:colOff>571500</xdr:colOff>
      <xdr:row>71</xdr:row>
      <xdr:rowOff>106680</xdr:rowOff>
    </xdr:to>
    <xdr:graphicFrame macro="">
      <xdr:nvGraphicFramePr>
        <xdr:cNvPr id="49172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647700</xdr:colOff>
      <xdr:row>17</xdr:row>
      <xdr:rowOff>160020</xdr:rowOff>
    </xdr:from>
    <xdr:to>
      <xdr:col>14</xdr:col>
      <xdr:colOff>335280</xdr:colOff>
      <xdr:row>33</xdr:row>
      <xdr:rowOff>129540</xdr:rowOff>
    </xdr:to>
    <xdr:graphicFrame macro="">
      <xdr:nvGraphicFramePr>
        <xdr:cNvPr id="48148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274320</xdr:colOff>
      <xdr:row>39</xdr:row>
      <xdr:rowOff>91440</xdr:rowOff>
    </xdr:from>
    <xdr:to>
      <xdr:col>18</xdr:col>
      <xdr:colOff>472440</xdr:colOff>
      <xdr:row>72</xdr:row>
      <xdr:rowOff>30480</xdr:rowOff>
    </xdr:to>
    <xdr:graphicFrame macro="">
      <xdr:nvGraphicFramePr>
        <xdr:cNvPr id="48149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647700</xdr:colOff>
      <xdr:row>17</xdr:row>
      <xdr:rowOff>160020</xdr:rowOff>
    </xdr:from>
    <xdr:to>
      <xdr:col>14</xdr:col>
      <xdr:colOff>335280</xdr:colOff>
      <xdr:row>33</xdr:row>
      <xdr:rowOff>129540</xdr:rowOff>
    </xdr:to>
    <xdr:graphicFrame macro="">
      <xdr:nvGraphicFramePr>
        <xdr:cNvPr id="46099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144780</xdr:colOff>
      <xdr:row>36</xdr:row>
      <xdr:rowOff>129540</xdr:rowOff>
    </xdr:from>
    <xdr:to>
      <xdr:col>18</xdr:col>
      <xdr:colOff>556260</xdr:colOff>
      <xdr:row>70</xdr:row>
      <xdr:rowOff>129540</xdr:rowOff>
    </xdr:to>
    <xdr:graphicFrame macro="">
      <xdr:nvGraphicFramePr>
        <xdr:cNvPr id="46100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647700</xdr:colOff>
      <xdr:row>17</xdr:row>
      <xdr:rowOff>160020</xdr:rowOff>
    </xdr:from>
    <xdr:to>
      <xdr:col>14</xdr:col>
      <xdr:colOff>335280</xdr:colOff>
      <xdr:row>33</xdr:row>
      <xdr:rowOff>129540</xdr:rowOff>
    </xdr:to>
    <xdr:graphicFrame macro="">
      <xdr:nvGraphicFramePr>
        <xdr:cNvPr id="50195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586740</xdr:colOff>
      <xdr:row>35</xdr:row>
      <xdr:rowOff>129540</xdr:rowOff>
    </xdr:from>
    <xdr:to>
      <xdr:col>19</xdr:col>
      <xdr:colOff>114300</xdr:colOff>
      <xdr:row>66</xdr:row>
      <xdr:rowOff>160020</xdr:rowOff>
    </xdr:to>
    <xdr:graphicFrame macro="">
      <xdr:nvGraphicFramePr>
        <xdr:cNvPr id="50196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647700</xdr:colOff>
      <xdr:row>17</xdr:row>
      <xdr:rowOff>160020</xdr:rowOff>
    </xdr:from>
    <xdr:to>
      <xdr:col>14</xdr:col>
      <xdr:colOff>335280</xdr:colOff>
      <xdr:row>33</xdr:row>
      <xdr:rowOff>129540</xdr:rowOff>
    </xdr:to>
    <xdr:graphicFrame macro="">
      <xdr:nvGraphicFramePr>
        <xdr:cNvPr id="51219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624840</xdr:colOff>
      <xdr:row>35</xdr:row>
      <xdr:rowOff>68580</xdr:rowOff>
    </xdr:from>
    <xdr:to>
      <xdr:col>18</xdr:col>
      <xdr:colOff>579120</xdr:colOff>
      <xdr:row>64</xdr:row>
      <xdr:rowOff>30480</xdr:rowOff>
    </xdr:to>
    <xdr:graphicFrame macro="">
      <xdr:nvGraphicFramePr>
        <xdr:cNvPr id="51220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647700</xdr:colOff>
      <xdr:row>17</xdr:row>
      <xdr:rowOff>160020</xdr:rowOff>
    </xdr:from>
    <xdr:to>
      <xdr:col>14</xdr:col>
      <xdr:colOff>335280</xdr:colOff>
      <xdr:row>33</xdr:row>
      <xdr:rowOff>129540</xdr:rowOff>
    </xdr:to>
    <xdr:graphicFrame macro="">
      <xdr:nvGraphicFramePr>
        <xdr:cNvPr id="62483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586740</xdr:colOff>
      <xdr:row>35</xdr:row>
      <xdr:rowOff>129540</xdr:rowOff>
    </xdr:from>
    <xdr:to>
      <xdr:col>19</xdr:col>
      <xdr:colOff>114300</xdr:colOff>
      <xdr:row>66</xdr:row>
      <xdr:rowOff>160020</xdr:rowOff>
    </xdr:to>
    <xdr:graphicFrame macro="">
      <xdr:nvGraphicFramePr>
        <xdr:cNvPr id="62484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1"/>
    <pageSetUpPr fitToPage="1"/>
  </sheetPr>
  <dimension ref="A14:L81"/>
  <sheetViews>
    <sheetView showGridLines="0" tabSelected="1" workbookViewId="0">
      <selection activeCell="B46" sqref="B46"/>
    </sheetView>
  </sheetViews>
  <sheetFormatPr baseColWidth="10" defaultRowHeight="12.75" x14ac:dyDescent="0.2"/>
  <cols>
    <col min="1" max="1" width="3.28515625" customWidth="1"/>
    <col min="2" max="2" width="26" customWidth="1"/>
    <col min="3" max="3" width="16" customWidth="1"/>
    <col min="4" max="4" width="14" customWidth="1"/>
    <col min="5" max="5" width="18.85546875" customWidth="1"/>
    <col min="6" max="6" width="18.140625" customWidth="1"/>
  </cols>
  <sheetData>
    <row r="14" spans="2:11" ht="18" x14ac:dyDescent="0.25">
      <c r="B14" s="54" t="s">
        <v>96</v>
      </c>
      <c r="C14" s="55"/>
      <c r="D14" s="55"/>
      <c r="E14" s="55"/>
      <c r="F14" s="55"/>
      <c r="G14" s="55"/>
      <c r="H14" s="55"/>
      <c r="I14" s="55"/>
      <c r="J14" s="55"/>
      <c r="K14" s="55"/>
    </row>
    <row r="17" spans="1:12" ht="15.75" x14ac:dyDescent="0.2">
      <c r="B17" s="53" t="s">
        <v>97</v>
      </c>
      <c r="C17" s="56"/>
      <c r="D17" s="56"/>
      <c r="E17" s="56"/>
      <c r="F17" s="56"/>
      <c r="G17" s="56"/>
      <c r="H17" s="56"/>
    </row>
    <row r="18" spans="1:12" ht="15.75" x14ac:dyDescent="0.2">
      <c r="B18" s="53"/>
      <c r="C18" s="56"/>
      <c r="D18" s="56"/>
      <c r="E18" s="56"/>
      <c r="F18" s="56"/>
      <c r="G18" s="56"/>
      <c r="H18" s="56"/>
    </row>
    <row r="19" spans="1:12" x14ac:dyDescent="0.2">
      <c r="B19" s="57" t="s">
        <v>98</v>
      </c>
      <c r="C19" s="56"/>
      <c r="D19" s="56"/>
      <c r="E19" s="56"/>
      <c r="F19" s="56"/>
      <c r="G19" s="56"/>
      <c r="H19" s="56"/>
    </row>
    <row r="20" spans="1:12" x14ac:dyDescent="0.2">
      <c r="B20" s="57" t="s">
        <v>82</v>
      </c>
      <c r="C20" s="56"/>
      <c r="D20" s="56"/>
      <c r="E20" s="56"/>
      <c r="F20" s="56"/>
      <c r="G20" s="56"/>
      <c r="H20" s="56"/>
    </row>
    <row r="21" spans="1:12" x14ac:dyDescent="0.2">
      <c r="B21" s="57"/>
      <c r="C21" s="56"/>
      <c r="D21" s="56"/>
      <c r="E21" s="56"/>
      <c r="F21" s="56"/>
      <c r="G21" s="56"/>
      <c r="H21" s="56"/>
    </row>
    <row r="22" spans="1:12" ht="30" customHeight="1" x14ac:dyDescent="0.2">
      <c r="B22" s="119" t="s">
        <v>99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</row>
    <row r="23" spans="1:12" ht="15" x14ac:dyDescent="0.2">
      <c r="B23" s="58"/>
      <c r="C23" s="56"/>
      <c r="D23" s="56"/>
      <c r="E23" s="56"/>
      <c r="F23" s="56"/>
      <c r="G23" s="56"/>
      <c r="H23" s="56"/>
    </row>
    <row r="24" spans="1:12" x14ac:dyDescent="0.2">
      <c r="B24" s="97" t="s">
        <v>100</v>
      </c>
      <c r="C24" s="56"/>
      <c r="D24" s="56"/>
      <c r="E24" s="56"/>
      <c r="F24" s="56"/>
      <c r="G24" s="56"/>
      <c r="H24" s="56"/>
    </row>
    <row r="25" spans="1:12" x14ac:dyDescent="0.2">
      <c r="A25" s="96"/>
      <c r="B25" s="98" t="s">
        <v>83</v>
      </c>
      <c r="D25" s="56"/>
      <c r="F25" s="95"/>
      <c r="G25" s="56"/>
      <c r="H25" s="56"/>
    </row>
    <row r="26" spans="1:12" x14ac:dyDescent="0.2">
      <c r="C26" s="56"/>
      <c r="D26" s="56"/>
      <c r="E26" s="56"/>
      <c r="G26" s="56"/>
      <c r="H26" s="56"/>
    </row>
    <row r="28" spans="1:12" ht="15.75" x14ac:dyDescent="0.2">
      <c r="B28" s="53" t="s">
        <v>56</v>
      </c>
      <c r="C28" s="56"/>
      <c r="D28" s="56"/>
      <c r="E28" s="56"/>
      <c r="F28" s="56"/>
      <c r="G28" s="56"/>
      <c r="H28" s="56"/>
      <c r="I28" s="56"/>
    </row>
    <row r="29" spans="1:12" ht="15.75" x14ac:dyDescent="0.2">
      <c r="B29" s="57" t="s">
        <v>101</v>
      </c>
      <c r="C29" s="56"/>
      <c r="D29" s="56"/>
      <c r="E29" s="56"/>
      <c r="F29" s="56"/>
      <c r="G29" s="56"/>
      <c r="H29" s="56"/>
      <c r="I29" s="56"/>
    </row>
    <row r="30" spans="1:12" ht="15.75" x14ac:dyDescent="0.2">
      <c r="B30" s="57" t="s">
        <v>84</v>
      </c>
      <c r="C30" s="56"/>
      <c r="D30" s="56"/>
      <c r="E30" s="56"/>
      <c r="F30" s="56"/>
      <c r="G30" s="56"/>
      <c r="H30" s="56"/>
      <c r="I30" s="56"/>
    </row>
    <row r="31" spans="1:12" ht="15.75" x14ac:dyDescent="0.2">
      <c r="B31" s="57" t="s">
        <v>54</v>
      </c>
      <c r="C31" s="56"/>
      <c r="D31" s="56"/>
      <c r="E31" s="56"/>
      <c r="F31" s="56"/>
      <c r="G31" s="56"/>
      <c r="H31" s="56"/>
      <c r="I31" s="56"/>
    </row>
    <row r="32" spans="1:12" x14ac:dyDescent="0.2">
      <c r="B32" s="57"/>
      <c r="C32" s="56"/>
      <c r="D32" s="56"/>
      <c r="E32" s="56"/>
      <c r="F32" s="56"/>
      <c r="G32" s="56"/>
      <c r="H32" s="56"/>
      <c r="I32" s="56"/>
    </row>
    <row r="33" spans="2:11" ht="15" x14ac:dyDescent="0.2">
      <c r="B33" s="58" t="s">
        <v>55</v>
      </c>
      <c r="C33" s="56"/>
      <c r="D33" s="56"/>
      <c r="E33" s="56"/>
      <c r="F33" s="56"/>
      <c r="G33" s="56"/>
      <c r="H33" s="56"/>
      <c r="I33" s="56"/>
    </row>
    <row r="34" spans="2:11" ht="15" x14ac:dyDescent="0.2">
      <c r="B34" s="58"/>
      <c r="C34" s="56"/>
      <c r="D34" s="56"/>
      <c r="E34" s="56"/>
      <c r="F34" s="56"/>
      <c r="G34" s="56"/>
      <c r="H34" s="56"/>
      <c r="I34" s="56"/>
    </row>
    <row r="35" spans="2:11" x14ac:dyDescent="0.2">
      <c r="B35" s="57" t="s">
        <v>58</v>
      </c>
      <c r="C35" s="56"/>
      <c r="D35" s="56"/>
      <c r="E35" s="56"/>
      <c r="F35" s="56"/>
      <c r="G35" s="56"/>
      <c r="H35" s="56"/>
      <c r="I35" s="56"/>
    </row>
    <row r="36" spans="2:11" x14ac:dyDescent="0.2">
      <c r="B36" s="59" t="s">
        <v>102</v>
      </c>
      <c r="C36" s="56"/>
      <c r="D36" s="56"/>
      <c r="E36" s="56"/>
      <c r="F36" s="56"/>
      <c r="G36" s="56"/>
      <c r="H36" s="56"/>
      <c r="I36" s="56"/>
    </row>
    <row r="37" spans="2:11" x14ac:dyDescent="0.2">
      <c r="B37" s="59" t="s">
        <v>59</v>
      </c>
      <c r="C37" s="56"/>
      <c r="D37" s="56"/>
      <c r="E37" s="56"/>
      <c r="F37" s="56"/>
      <c r="G37" s="56"/>
      <c r="H37" s="56"/>
      <c r="I37" s="56"/>
    </row>
    <row r="38" spans="2:11" x14ac:dyDescent="0.2">
      <c r="B38" s="59"/>
      <c r="C38" s="56"/>
      <c r="D38" s="56"/>
      <c r="E38" s="56"/>
      <c r="F38" s="56"/>
      <c r="G38" s="56"/>
      <c r="H38" s="56"/>
      <c r="I38" s="56"/>
    </row>
    <row r="39" spans="2:11" ht="15" x14ac:dyDescent="0.2">
      <c r="B39" s="60"/>
      <c r="C39" s="56"/>
      <c r="D39" s="56"/>
      <c r="E39" s="56"/>
      <c r="F39" s="56"/>
      <c r="G39" s="56"/>
      <c r="H39" s="56"/>
      <c r="I39" s="56"/>
    </row>
    <row r="40" spans="2:11" ht="15.75" x14ac:dyDescent="0.2">
      <c r="B40" s="53" t="s">
        <v>57</v>
      </c>
      <c r="C40" s="56"/>
      <c r="D40" s="56"/>
      <c r="E40" s="56"/>
      <c r="F40" s="56"/>
      <c r="G40" s="56"/>
      <c r="H40" s="56"/>
      <c r="I40" s="56"/>
    </row>
    <row r="41" spans="2:11" x14ac:dyDescent="0.2">
      <c r="B41" s="120" t="s">
        <v>103</v>
      </c>
      <c r="C41" s="120"/>
      <c r="D41" s="120"/>
      <c r="E41" s="120"/>
      <c r="F41" s="120"/>
      <c r="G41" s="120"/>
      <c r="H41" s="120"/>
      <c r="I41" s="120"/>
      <c r="J41" s="120"/>
      <c r="K41" s="120"/>
    </row>
    <row r="42" spans="2:11" x14ac:dyDescent="0.2">
      <c r="B42" s="120"/>
      <c r="C42" s="120"/>
      <c r="D42" s="120"/>
      <c r="E42" s="120"/>
      <c r="F42" s="120"/>
      <c r="G42" s="120"/>
      <c r="H42" s="120"/>
      <c r="I42" s="120"/>
      <c r="J42" s="120"/>
      <c r="K42" s="120"/>
    </row>
    <row r="43" spans="2:11" x14ac:dyDescent="0.2">
      <c r="B43" s="57" t="s">
        <v>104</v>
      </c>
      <c r="C43" s="56"/>
      <c r="D43" s="56"/>
      <c r="E43" s="56"/>
      <c r="F43" s="56"/>
      <c r="G43" s="56"/>
      <c r="H43" s="56"/>
      <c r="I43" s="56"/>
    </row>
    <row r="45" spans="2:11" ht="15.75" x14ac:dyDescent="0.25">
      <c r="B45" s="101" t="s">
        <v>105</v>
      </c>
    </row>
    <row r="48" spans="2:11" ht="13.5" thickBot="1" x14ac:dyDescent="0.25"/>
    <row r="49" spans="2:6" ht="64.5" thickBot="1" x14ac:dyDescent="0.25">
      <c r="B49" s="63" t="s">
        <v>60</v>
      </c>
      <c r="C49" s="64" t="s">
        <v>61</v>
      </c>
      <c r="D49" s="65" t="s">
        <v>62</v>
      </c>
      <c r="E49" s="65" t="s">
        <v>63</v>
      </c>
      <c r="F49" s="66" t="s">
        <v>64</v>
      </c>
    </row>
    <row r="50" spans="2:6" x14ac:dyDescent="0.2">
      <c r="B50" s="73" t="s">
        <v>65</v>
      </c>
      <c r="C50" s="82">
        <v>3</v>
      </c>
      <c r="D50" s="83">
        <v>15</v>
      </c>
      <c r="E50" s="61">
        <v>80</v>
      </c>
      <c r="F50" s="62">
        <v>80</v>
      </c>
    </row>
    <row r="51" spans="2:6" ht="13.5" thickBot="1" x14ac:dyDescent="0.25">
      <c r="B51" s="74" t="s">
        <v>66</v>
      </c>
      <c r="C51" s="84"/>
      <c r="D51" s="85"/>
      <c r="E51" s="67">
        <v>0.3</v>
      </c>
      <c r="F51" s="68">
        <v>0.2</v>
      </c>
    </row>
    <row r="52" spans="2:6" x14ac:dyDescent="0.2">
      <c r="B52" s="73" t="s">
        <v>67</v>
      </c>
      <c r="C52" s="82">
        <v>30</v>
      </c>
      <c r="D52" s="83">
        <v>80</v>
      </c>
      <c r="E52" s="61">
        <v>250</v>
      </c>
      <c r="F52" s="62">
        <v>250</v>
      </c>
    </row>
    <row r="53" spans="2:6" ht="13.5" thickBot="1" x14ac:dyDescent="0.25">
      <c r="B53" s="74" t="s">
        <v>66</v>
      </c>
      <c r="C53" s="84"/>
      <c r="D53" s="85"/>
      <c r="E53" s="67">
        <v>0.2</v>
      </c>
      <c r="F53" s="68">
        <v>0.1</v>
      </c>
    </row>
    <row r="54" spans="2:6" x14ac:dyDescent="0.2">
      <c r="B54" s="73" t="s">
        <v>68</v>
      </c>
      <c r="C54" s="82">
        <v>5</v>
      </c>
      <c r="D54" s="83">
        <v>20</v>
      </c>
      <c r="E54" s="61">
        <v>150</v>
      </c>
      <c r="F54" s="62">
        <v>150</v>
      </c>
    </row>
    <row r="55" spans="2:6" ht="13.5" thickBot="1" x14ac:dyDescent="0.25">
      <c r="B55" s="74" t="s">
        <v>66</v>
      </c>
      <c r="C55" s="84"/>
      <c r="D55" s="85"/>
      <c r="E55" s="67">
        <v>0.2</v>
      </c>
      <c r="F55" s="68">
        <v>0.1</v>
      </c>
    </row>
    <row r="56" spans="2:6" x14ac:dyDescent="0.2">
      <c r="B56" s="73" t="s">
        <v>69</v>
      </c>
      <c r="C56" s="82">
        <v>2</v>
      </c>
      <c r="D56" s="83">
        <v>15</v>
      </c>
      <c r="E56" s="61">
        <v>60</v>
      </c>
      <c r="F56" s="62">
        <v>60</v>
      </c>
    </row>
    <row r="57" spans="2:6" ht="13.5" thickBot="1" x14ac:dyDescent="0.25">
      <c r="B57" s="74" t="s">
        <v>66</v>
      </c>
      <c r="C57" s="84"/>
      <c r="D57" s="85"/>
      <c r="E57" s="67">
        <v>0.3</v>
      </c>
      <c r="F57" s="68">
        <v>0.2</v>
      </c>
    </row>
    <row r="58" spans="2:6" x14ac:dyDescent="0.2">
      <c r="B58" s="75" t="s">
        <v>70</v>
      </c>
      <c r="C58" s="86">
        <v>3</v>
      </c>
      <c r="D58" s="87">
        <v>6</v>
      </c>
      <c r="E58" s="69"/>
      <c r="F58" s="70">
        <v>6</v>
      </c>
    </row>
    <row r="59" spans="2:6" ht="13.5" thickBot="1" x14ac:dyDescent="0.25">
      <c r="B59" s="74" t="s">
        <v>66</v>
      </c>
      <c r="C59" s="88"/>
      <c r="D59" s="85"/>
      <c r="E59" s="69"/>
      <c r="F59" s="68">
        <v>0.1</v>
      </c>
    </row>
    <row r="60" spans="2:6" x14ac:dyDescent="0.2">
      <c r="B60" s="73" t="s">
        <v>71</v>
      </c>
      <c r="C60" s="89">
        <v>3</v>
      </c>
      <c r="D60" s="83">
        <v>6</v>
      </c>
      <c r="E60" s="69"/>
      <c r="F60" s="62">
        <v>6</v>
      </c>
    </row>
    <row r="61" spans="2:6" ht="13.5" thickBot="1" x14ac:dyDescent="0.25">
      <c r="B61" s="74" t="s">
        <v>66</v>
      </c>
      <c r="C61" s="88"/>
      <c r="D61" s="85"/>
      <c r="E61" s="69"/>
      <c r="F61" s="68">
        <v>0.2</v>
      </c>
    </row>
    <row r="62" spans="2:6" x14ac:dyDescent="0.2">
      <c r="B62" s="76" t="s">
        <v>72</v>
      </c>
      <c r="C62" s="90">
        <v>1</v>
      </c>
      <c r="D62" s="90">
        <v>6</v>
      </c>
      <c r="E62" s="69"/>
      <c r="F62" s="62">
        <v>6</v>
      </c>
    </row>
    <row r="63" spans="2:6" ht="13.5" thickBot="1" x14ac:dyDescent="0.25">
      <c r="B63" s="77" t="s">
        <v>66</v>
      </c>
      <c r="C63" s="91"/>
      <c r="D63" s="92"/>
      <c r="E63" s="69"/>
      <c r="F63" s="68">
        <v>0.1</v>
      </c>
    </row>
    <row r="64" spans="2:6" x14ac:dyDescent="0.2">
      <c r="B64" s="73" t="s">
        <v>73</v>
      </c>
      <c r="C64" s="89">
        <v>0.1</v>
      </c>
      <c r="D64" s="89">
        <v>1</v>
      </c>
      <c r="E64" s="69"/>
      <c r="F64" s="62">
        <v>1</v>
      </c>
    </row>
    <row r="65" spans="2:6" ht="13.5" thickBot="1" x14ac:dyDescent="0.25">
      <c r="B65" s="74" t="s">
        <v>66</v>
      </c>
      <c r="C65" s="88"/>
      <c r="D65" s="85"/>
      <c r="E65" s="69"/>
      <c r="F65" s="68">
        <v>0.2</v>
      </c>
    </row>
    <row r="66" spans="2:6" x14ac:dyDescent="0.2">
      <c r="B66" s="73" t="s">
        <v>74</v>
      </c>
      <c r="C66" s="89">
        <v>1</v>
      </c>
      <c r="D66" s="83">
        <v>5</v>
      </c>
      <c r="E66" s="69"/>
      <c r="F66" s="62">
        <v>5</v>
      </c>
    </row>
    <row r="67" spans="2:6" ht="13.5" thickBot="1" x14ac:dyDescent="0.25">
      <c r="B67" s="74" t="s">
        <v>66</v>
      </c>
      <c r="C67" s="88"/>
      <c r="D67" s="85"/>
      <c r="E67" s="69"/>
      <c r="F67" s="68">
        <v>0.2</v>
      </c>
    </row>
    <row r="68" spans="2:6" x14ac:dyDescent="0.2">
      <c r="B68" s="73" t="s">
        <v>75</v>
      </c>
      <c r="C68" s="89">
        <v>0.2</v>
      </c>
      <c r="D68" s="89">
        <v>1</v>
      </c>
      <c r="E68" s="69"/>
      <c r="F68" s="62">
        <v>1</v>
      </c>
    </row>
    <row r="69" spans="2:6" ht="13.5" thickBot="1" x14ac:dyDescent="0.25">
      <c r="B69" s="78" t="s">
        <v>66</v>
      </c>
      <c r="C69" s="93"/>
      <c r="D69" s="94"/>
      <c r="E69" s="69"/>
      <c r="F69" s="71">
        <v>0.2</v>
      </c>
    </row>
    <row r="70" spans="2:6" x14ac:dyDescent="0.2">
      <c r="B70" s="79" t="s">
        <v>76</v>
      </c>
      <c r="C70" s="89">
        <v>5.0000000000000001E-4</v>
      </c>
      <c r="D70" s="89">
        <v>5.0000000000000001E-3</v>
      </c>
      <c r="E70" s="61">
        <v>0.01</v>
      </c>
      <c r="F70" s="62">
        <v>0.01</v>
      </c>
    </row>
    <row r="71" spans="2:6" ht="13.5" thickBot="1" x14ac:dyDescent="0.25">
      <c r="B71" s="80" t="s">
        <v>66</v>
      </c>
      <c r="C71" s="88"/>
      <c r="D71" s="85"/>
      <c r="E71" s="67">
        <v>0.6</v>
      </c>
      <c r="F71" s="68">
        <v>0.3</v>
      </c>
    </row>
    <row r="72" spans="2:6" ht="25.5" x14ac:dyDescent="0.2">
      <c r="B72" s="79" t="s">
        <v>77</v>
      </c>
      <c r="C72" s="89">
        <v>0.01</v>
      </c>
      <c r="D72" s="89">
        <v>0.5</v>
      </c>
      <c r="E72" s="61">
        <v>1</v>
      </c>
      <c r="F72" s="62">
        <v>1</v>
      </c>
    </row>
    <row r="73" spans="2:6" ht="13.5" thickBot="1" x14ac:dyDescent="0.25">
      <c r="B73" s="80" t="s">
        <v>66</v>
      </c>
      <c r="C73" s="88"/>
      <c r="D73" s="85"/>
      <c r="E73" s="67">
        <v>0.6</v>
      </c>
      <c r="F73" s="68">
        <v>0.3</v>
      </c>
    </row>
    <row r="74" spans="2:6" x14ac:dyDescent="0.2">
      <c r="B74" s="79" t="s">
        <v>78</v>
      </c>
      <c r="C74" s="89">
        <v>0.01</v>
      </c>
      <c r="D74" s="83">
        <v>0.05</v>
      </c>
      <c r="E74" s="61">
        <v>0.5</v>
      </c>
      <c r="F74" s="62">
        <v>0.5</v>
      </c>
    </row>
    <row r="75" spans="2:6" ht="13.5" thickBot="1" x14ac:dyDescent="0.25">
      <c r="B75" s="80" t="s">
        <v>66</v>
      </c>
      <c r="C75" s="88"/>
      <c r="D75" s="85"/>
      <c r="E75" s="67">
        <v>0.6</v>
      </c>
      <c r="F75" s="68">
        <v>0.3</v>
      </c>
    </row>
    <row r="76" spans="2:6" x14ac:dyDescent="0.2">
      <c r="B76" s="79" t="s">
        <v>79</v>
      </c>
      <c r="C76" s="89">
        <v>1</v>
      </c>
      <c r="D76" s="89">
        <v>5</v>
      </c>
      <c r="E76" s="61">
        <v>15</v>
      </c>
      <c r="F76" s="62">
        <v>15</v>
      </c>
    </row>
    <row r="77" spans="2:6" ht="13.5" thickBot="1" x14ac:dyDescent="0.25">
      <c r="B77" s="80" t="s">
        <v>66</v>
      </c>
      <c r="C77" s="88"/>
      <c r="D77" s="85"/>
      <c r="E77" s="67">
        <v>0.3</v>
      </c>
      <c r="F77" s="68">
        <v>0.1</v>
      </c>
    </row>
    <row r="78" spans="2:6" x14ac:dyDescent="0.2">
      <c r="B78" s="81" t="s">
        <v>80</v>
      </c>
      <c r="C78" s="93">
        <v>1</v>
      </c>
      <c r="D78" s="94">
        <v>3</v>
      </c>
      <c r="E78" s="61">
        <v>20</v>
      </c>
      <c r="F78" s="62">
        <v>20</v>
      </c>
    </row>
    <row r="79" spans="2:6" ht="13.5" thickBot="1" x14ac:dyDescent="0.25">
      <c r="B79" s="81" t="s">
        <v>66</v>
      </c>
      <c r="C79" s="93"/>
      <c r="D79" s="94"/>
      <c r="E79" s="72">
        <v>0.3</v>
      </c>
      <c r="F79" s="71">
        <v>0.2</v>
      </c>
    </row>
    <row r="80" spans="2:6" x14ac:dyDescent="0.2">
      <c r="B80" s="79" t="s">
        <v>81</v>
      </c>
      <c r="C80" s="89">
        <v>0.05</v>
      </c>
      <c r="D80" s="89">
        <v>0.5</v>
      </c>
      <c r="E80" s="61">
        <v>1</v>
      </c>
      <c r="F80" s="62">
        <v>1</v>
      </c>
    </row>
    <row r="81" spans="2:6" ht="13.5" thickBot="1" x14ac:dyDescent="0.25">
      <c r="B81" s="80" t="s">
        <v>66</v>
      </c>
      <c r="C81" s="88"/>
      <c r="D81" s="85"/>
      <c r="E81" s="67">
        <v>0.6</v>
      </c>
      <c r="F81" s="68">
        <v>0.3</v>
      </c>
    </row>
  </sheetData>
  <sheetProtection password="DCF5" sheet="1" objects="1" scenarios="1" selectLockedCells="1"/>
  <mergeCells count="2">
    <mergeCell ref="B22:L22"/>
    <mergeCell ref="B41:K42"/>
  </mergeCells>
  <phoneticPr fontId="5" type="noConversion"/>
  <pageMargins left="0.61" right="0.18" top="0.98425196850393704" bottom="0.98425196850393704" header="0.51181102362204722" footer="0.51181102362204722"/>
  <pageSetup paperSize="8" scale="8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showGridLines="0" workbookViewId="0">
      <selection activeCell="D21" sqref="D21"/>
    </sheetView>
  </sheetViews>
  <sheetFormatPr baseColWidth="10" defaultColWidth="11.42578125" defaultRowHeight="12.75" x14ac:dyDescent="0.2"/>
  <cols>
    <col min="1" max="1" width="14.140625" style="1" customWidth="1"/>
    <col min="2" max="2" width="14" style="1" customWidth="1"/>
    <col min="3" max="5" width="11.42578125" style="1" customWidth="1"/>
    <col min="6" max="6" width="11.28515625" style="1" bestFit="1" customWidth="1"/>
    <col min="7" max="7" width="11.7109375" style="14" customWidth="1"/>
    <col min="8" max="8" width="14.85546875" style="1" bestFit="1" customWidth="1"/>
    <col min="9" max="9" width="24.42578125" style="1" bestFit="1" customWidth="1"/>
    <col min="10" max="10" width="6.140625" style="1" customWidth="1"/>
    <col min="11" max="11" width="6.7109375" style="1" bestFit="1" customWidth="1"/>
    <col min="12" max="12" width="5.42578125" style="1" bestFit="1" customWidth="1"/>
    <col min="13" max="13" width="7.7109375" style="1" customWidth="1"/>
    <col min="14" max="16384" width="11.42578125" style="1"/>
  </cols>
  <sheetData>
    <row r="1" spans="1:16" ht="12.75" customHeight="1" x14ac:dyDescent="0.2">
      <c r="J1" s="122" t="s">
        <v>32</v>
      </c>
      <c r="K1" s="122" t="s">
        <v>33</v>
      </c>
    </row>
    <row r="2" spans="1:16" ht="15.75" x14ac:dyDescent="0.25">
      <c r="A2" s="21" t="s">
        <v>13</v>
      </c>
      <c r="B2" s="121"/>
      <c r="C2" s="121"/>
      <c r="D2" s="121"/>
      <c r="F2" s="21"/>
      <c r="G2" s="22"/>
      <c r="J2" s="122"/>
      <c r="K2" s="122"/>
    </row>
    <row r="3" spans="1:16" ht="15.75" x14ac:dyDescent="0.25">
      <c r="A3" s="21" t="s">
        <v>14</v>
      </c>
      <c r="B3" s="121"/>
      <c r="C3" s="121"/>
      <c r="D3" s="121"/>
      <c r="F3" s="21"/>
      <c r="G3" s="22"/>
      <c r="J3" s="122"/>
      <c r="K3" s="122"/>
    </row>
    <row r="4" spans="1:16" ht="15.75" x14ac:dyDescent="0.25">
      <c r="A4" s="21"/>
      <c r="B4" s="21"/>
      <c r="C4" s="21"/>
      <c r="D4" s="21"/>
      <c r="E4" s="21"/>
      <c r="F4" s="21"/>
      <c r="G4" s="22"/>
      <c r="J4" s="122"/>
      <c r="K4" s="122"/>
    </row>
    <row r="5" spans="1:16" ht="16.5" customHeight="1" x14ac:dyDescent="0.25">
      <c r="A5" s="21" t="s">
        <v>15</v>
      </c>
      <c r="B5" s="21"/>
      <c r="C5" s="21"/>
      <c r="D5" s="121"/>
      <c r="E5" s="121"/>
      <c r="F5" s="121"/>
      <c r="G5" s="121"/>
      <c r="J5" s="123"/>
      <c r="K5" s="123"/>
    </row>
    <row r="6" spans="1:16" ht="15.75" x14ac:dyDescent="0.25">
      <c r="A6" s="21"/>
      <c r="B6" s="21"/>
      <c r="C6" s="21"/>
      <c r="D6" s="21"/>
      <c r="E6" s="21"/>
      <c r="F6" s="21"/>
      <c r="G6" s="22"/>
      <c r="I6" s="9" t="s">
        <v>8</v>
      </c>
      <c r="J6" s="13">
        <v>0.6</v>
      </c>
      <c r="K6" s="12">
        <v>0.3</v>
      </c>
      <c r="N6" s="124" t="s">
        <v>40</v>
      </c>
      <c r="O6" s="125"/>
      <c r="P6" s="31">
        <v>0.5</v>
      </c>
    </row>
    <row r="7" spans="1:16" x14ac:dyDescent="0.2">
      <c r="C7" s="24"/>
      <c r="D7" s="24"/>
      <c r="E7" s="24"/>
    </row>
    <row r="8" spans="1:16" x14ac:dyDescent="0.2">
      <c r="B8" s="28"/>
      <c r="C8" s="132" t="s">
        <v>27</v>
      </c>
      <c r="D8" s="133"/>
      <c r="E8" s="129" t="s">
        <v>28</v>
      </c>
      <c r="F8" s="141" t="s">
        <v>3</v>
      </c>
      <c r="G8" s="142"/>
    </row>
    <row r="9" spans="1:16" ht="25.5" customHeight="1" x14ac:dyDescent="0.2">
      <c r="B9" s="29" t="s">
        <v>88</v>
      </c>
      <c r="C9" s="134"/>
      <c r="D9" s="135"/>
      <c r="E9" s="130"/>
      <c r="F9" s="143"/>
      <c r="G9" s="144"/>
    </row>
    <row r="10" spans="1:16" ht="27" customHeight="1" x14ac:dyDescent="0.2">
      <c r="B10" s="27" t="s">
        <v>9</v>
      </c>
      <c r="C10" s="27" t="s">
        <v>1</v>
      </c>
      <c r="D10" s="27" t="s">
        <v>2</v>
      </c>
      <c r="E10" s="131"/>
      <c r="F10" s="32" t="s">
        <v>30</v>
      </c>
      <c r="G10" s="32" t="s">
        <v>29</v>
      </c>
      <c r="H10" s="102"/>
    </row>
    <row r="11" spans="1:16" x14ac:dyDescent="0.2">
      <c r="A11" s="126" t="s">
        <v>86</v>
      </c>
      <c r="B11" s="104"/>
      <c r="C11" s="105"/>
      <c r="D11" s="105"/>
      <c r="E11" s="17">
        <f>(D11+C11)/2</f>
        <v>0</v>
      </c>
      <c r="F11" s="17" t="b">
        <f>IF(ISNUMBER(C11)=TRUE,IF(ISNUMBER(D11)=TRUE,IF(AND(C11&lt;$P$6,D11&lt;$P$6),"&lt; Seuil",C11-E11)))</f>
        <v>0</v>
      </c>
      <c r="G11" s="19" t="str">
        <f>IF(F11="&lt; Seuil","Bon",IF(F11=FALSE,"",ABS((F11)/E11)))</f>
        <v/>
      </c>
      <c r="H11" s="103">
        <f>IF(G11="Bon",1,IF(NOT(ISNUMBER(G11)),0,IF(G11&lt;=$J$6,1,IF(G11&gt;$J$6,2))))</f>
        <v>0</v>
      </c>
      <c r="I11" s="2" t="s">
        <v>7</v>
      </c>
      <c r="J11" s="3">
        <f>COUNTIF(H11:H74,"&lt;&gt;0")</f>
        <v>0</v>
      </c>
      <c r="K11" s="4" t="s">
        <v>4</v>
      </c>
      <c r="L11" s="4"/>
    </row>
    <row r="12" spans="1:16" x14ac:dyDescent="0.2">
      <c r="A12" s="127"/>
      <c r="B12" s="104"/>
      <c r="C12" s="105"/>
      <c r="D12" s="105"/>
      <c r="E12" s="17">
        <f t="shared" ref="E12:E42" si="0">(D12+C12)/2</f>
        <v>0</v>
      </c>
      <c r="F12" s="17" t="b">
        <f t="shared" ref="F12:F44" si="1">IF(ISNUMBER(C12)=TRUE,IF(ISNUMBER(D12)=TRUE,IF(AND(C12&lt;$P$6,D12&lt;$P$6),"&lt; Seuil",C12-E12)))</f>
        <v>0</v>
      </c>
      <c r="G12" s="19" t="str">
        <f t="shared" ref="G12:G44" si="2">IF(F12="&lt; Seuil","Bon",IF(F12=FALSE,"",ABS((F12)/E12)))</f>
        <v/>
      </c>
      <c r="H12" s="103">
        <f t="shared" ref="H12:H44" si="3">IF(G12="Bon",1,IF(NOT(ISNUMBER(G12)),0,IF(G12&lt;=$J$6,1,IF(G12&gt;$J$6,2))))</f>
        <v>0</v>
      </c>
      <c r="P12" s="10"/>
    </row>
    <row r="13" spans="1:16" x14ac:dyDescent="0.2">
      <c r="A13" s="127"/>
      <c r="B13" s="104"/>
      <c r="C13" s="105"/>
      <c r="D13" s="105"/>
      <c r="E13" s="17">
        <f t="shared" si="0"/>
        <v>0</v>
      </c>
      <c r="F13" s="17" t="b">
        <f t="shared" si="1"/>
        <v>0</v>
      </c>
      <c r="G13" s="19" t="str">
        <f t="shared" si="2"/>
        <v/>
      </c>
      <c r="H13" s="103">
        <f t="shared" si="3"/>
        <v>0</v>
      </c>
      <c r="I13" s="2" t="s">
        <v>23</v>
      </c>
      <c r="J13" s="10">
        <f>COUNTIF(H11:H74,"=1")</f>
        <v>0</v>
      </c>
      <c r="K13" s="4" t="s">
        <v>4</v>
      </c>
      <c r="L13" s="4" t="s">
        <v>5</v>
      </c>
      <c r="M13" s="11" t="e">
        <f>ROUND(J13/$J$11,2)</f>
        <v>#DIV/0!</v>
      </c>
      <c r="N13" s="1" t="s">
        <v>6</v>
      </c>
    </row>
    <row r="14" spans="1:16" x14ac:dyDescent="0.2">
      <c r="A14" s="127"/>
      <c r="B14" s="104"/>
      <c r="C14" s="105"/>
      <c r="D14" s="105"/>
      <c r="E14" s="17">
        <f t="shared" si="0"/>
        <v>0</v>
      </c>
      <c r="F14" s="17" t="b">
        <f t="shared" si="1"/>
        <v>0</v>
      </c>
      <c r="G14" s="19" t="str">
        <f t="shared" si="2"/>
        <v/>
      </c>
      <c r="H14" s="103">
        <f t="shared" si="3"/>
        <v>0</v>
      </c>
      <c r="I14" s="2" t="s">
        <v>24</v>
      </c>
      <c r="J14" s="7">
        <f>COUNTIF(H11:H74,"=2")</f>
        <v>0</v>
      </c>
      <c r="K14" s="4" t="s">
        <v>4</v>
      </c>
      <c r="L14" s="4" t="s">
        <v>5</v>
      </c>
      <c r="M14" s="8" t="e">
        <f>ROUND(J14/$J$11,2)</f>
        <v>#DIV/0!</v>
      </c>
      <c r="N14" s="1" t="s">
        <v>6</v>
      </c>
    </row>
    <row r="15" spans="1:16" x14ac:dyDescent="0.2">
      <c r="A15" s="127"/>
      <c r="B15" s="104"/>
      <c r="C15" s="105"/>
      <c r="D15" s="105"/>
      <c r="E15" s="17">
        <f t="shared" si="0"/>
        <v>0</v>
      </c>
      <c r="F15" s="17" t="b">
        <f t="shared" si="1"/>
        <v>0</v>
      </c>
      <c r="G15" s="19" t="str">
        <f t="shared" si="2"/>
        <v/>
      </c>
      <c r="H15" s="103">
        <f t="shared" si="3"/>
        <v>0</v>
      </c>
      <c r="I15" s="2"/>
      <c r="J15" s="5"/>
      <c r="K15" s="4"/>
      <c r="L15" s="4"/>
      <c r="M15" s="6"/>
    </row>
    <row r="16" spans="1:16" x14ac:dyDescent="0.2">
      <c r="A16" s="127"/>
      <c r="B16" s="104"/>
      <c r="C16" s="105"/>
      <c r="D16" s="105"/>
      <c r="E16" s="17">
        <f t="shared" si="0"/>
        <v>0</v>
      </c>
      <c r="F16" s="17" t="b">
        <f t="shared" si="1"/>
        <v>0</v>
      </c>
      <c r="G16" s="19" t="str">
        <f t="shared" si="2"/>
        <v/>
      </c>
      <c r="H16" s="103">
        <f t="shared" si="3"/>
        <v>0</v>
      </c>
    </row>
    <row r="17" spans="1:8" x14ac:dyDescent="0.2">
      <c r="A17" s="127"/>
      <c r="B17" s="104"/>
      <c r="C17" s="105"/>
      <c r="D17" s="105"/>
      <c r="E17" s="17">
        <f t="shared" si="0"/>
        <v>0</v>
      </c>
      <c r="F17" s="17" t="b">
        <f t="shared" si="1"/>
        <v>0</v>
      </c>
      <c r="G17" s="19" t="str">
        <f t="shared" si="2"/>
        <v/>
      </c>
      <c r="H17" s="103">
        <f t="shared" si="3"/>
        <v>0</v>
      </c>
    </row>
    <row r="18" spans="1:8" x14ac:dyDescent="0.2">
      <c r="A18" s="127"/>
      <c r="B18" s="104"/>
      <c r="C18" s="105"/>
      <c r="D18" s="105"/>
      <c r="E18" s="17">
        <f t="shared" si="0"/>
        <v>0</v>
      </c>
      <c r="F18" s="17" t="b">
        <f t="shared" si="1"/>
        <v>0</v>
      </c>
      <c r="G18" s="19" t="str">
        <f t="shared" si="2"/>
        <v/>
      </c>
      <c r="H18" s="103">
        <f t="shared" si="3"/>
        <v>0</v>
      </c>
    </row>
    <row r="19" spans="1:8" x14ac:dyDescent="0.2">
      <c r="A19" s="127"/>
      <c r="B19" s="104"/>
      <c r="C19" s="105"/>
      <c r="D19" s="105"/>
      <c r="E19" s="17">
        <f t="shared" si="0"/>
        <v>0</v>
      </c>
      <c r="F19" s="17" t="b">
        <f t="shared" si="1"/>
        <v>0</v>
      </c>
      <c r="G19" s="19" t="str">
        <f t="shared" si="2"/>
        <v/>
      </c>
      <c r="H19" s="103">
        <f t="shared" si="3"/>
        <v>0</v>
      </c>
    </row>
    <row r="20" spans="1:8" x14ac:dyDescent="0.2">
      <c r="A20" s="127"/>
      <c r="B20" s="104"/>
      <c r="C20" s="105"/>
      <c r="D20" s="105"/>
      <c r="E20" s="17">
        <f t="shared" si="0"/>
        <v>0</v>
      </c>
      <c r="F20" s="17" t="b">
        <f t="shared" si="1"/>
        <v>0</v>
      </c>
      <c r="G20" s="19" t="str">
        <f t="shared" si="2"/>
        <v/>
      </c>
      <c r="H20" s="103">
        <f t="shared" si="3"/>
        <v>0</v>
      </c>
    </row>
    <row r="21" spans="1:8" x14ac:dyDescent="0.2">
      <c r="A21" s="127"/>
      <c r="B21" s="104"/>
      <c r="C21" s="105"/>
      <c r="D21" s="105"/>
      <c r="E21" s="17">
        <f t="shared" si="0"/>
        <v>0</v>
      </c>
      <c r="F21" s="17" t="b">
        <f t="shared" si="1"/>
        <v>0</v>
      </c>
      <c r="G21" s="19" t="str">
        <f t="shared" si="2"/>
        <v/>
      </c>
      <c r="H21" s="103">
        <f t="shared" si="3"/>
        <v>0</v>
      </c>
    </row>
    <row r="22" spans="1:8" x14ac:dyDescent="0.2">
      <c r="A22" s="127"/>
      <c r="B22" s="104"/>
      <c r="C22" s="105"/>
      <c r="D22" s="105"/>
      <c r="E22" s="17">
        <f t="shared" si="0"/>
        <v>0</v>
      </c>
      <c r="F22" s="17" t="b">
        <f t="shared" si="1"/>
        <v>0</v>
      </c>
      <c r="G22" s="19" t="str">
        <f t="shared" si="2"/>
        <v/>
      </c>
      <c r="H22" s="103">
        <f t="shared" si="3"/>
        <v>0</v>
      </c>
    </row>
    <row r="23" spans="1:8" x14ac:dyDescent="0.2">
      <c r="A23" s="127"/>
      <c r="B23" s="104"/>
      <c r="C23" s="105"/>
      <c r="D23" s="105"/>
      <c r="E23" s="17">
        <f t="shared" si="0"/>
        <v>0</v>
      </c>
      <c r="F23" s="17" t="b">
        <f t="shared" si="1"/>
        <v>0</v>
      </c>
      <c r="G23" s="19" t="str">
        <f t="shared" si="2"/>
        <v/>
      </c>
      <c r="H23" s="103">
        <f t="shared" si="3"/>
        <v>0</v>
      </c>
    </row>
    <row r="24" spans="1:8" x14ac:dyDescent="0.2">
      <c r="A24" s="127"/>
      <c r="B24" s="104"/>
      <c r="C24" s="105"/>
      <c r="D24" s="105"/>
      <c r="E24" s="17">
        <f t="shared" si="0"/>
        <v>0</v>
      </c>
      <c r="F24" s="17" t="b">
        <f t="shared" si="1"/>
        <v>0</v>
      </c>
      <c r="G24" s="19" t="str">
        <f t="shared" si="2"/>
        <v/>
      </c>
      <c r="H24" s="103">
        <f t="shared" si="3"/>
        <v>0</v>
      </c>
    </row>
    <row r="25" spans="1:8" x14ac:dyDescent="0.2">
      <c r="A25" s="127"/>
      <c r="B25" s="104"/>
      <c r="C25" s="105"/>
      <c r="D25" s="105"/>
      <c r="E25" s="17">
        <f t="shared" si="0"/>
        <v>0</v>
      </c>
      <c r="F25" s="17" t="b">
        <f t="shared" si="1"/>
        <v>0</v>
      </c>
      <c r="G25" s="19" t="str">
        <f t="shared" si="2"/>
        <v/>
      </c>
      <c r="H25" s="103">
        <f t="shared" si="3"/>
        <v>0</v>
      </c>
    </row>
    <row r="26" spans="1:8" x14ac:dyDescent="0.2">
      <c r="A26" s="127"/>
      <c r="B26" s="104"/>
      <c r="C26" s="105"/>
      <c r="D26" s="105"/>
      <c r="E26" s="17">
        <f t="shared" si="0"/>
        <v>0</v>
      </c>
      <c r="F26" s="17" t="b">
        <f t="shared" si="1"/>
        <v>0</v>
      </c>
      <c r="G26" s="19" t="str">
        <f t="shared" si="2"/>
        <v/>
      </c>
      <c r="H26" s="103">
        <f t="shared" si="3"/>
        <v>0</v>
      </c>
    </row>
    <row r="27" spans="1:8" x14ac:dyDescent="0.2">
      <c r="A27" s="127"/>
      <c r="B27" s="106"/>
      <c r="C27" s="105"/>
      <c r="D27" s="105"/>
      <c r="E27" s="17">
        <f t="shared" si="0"/>
        <v>0</v>
      </c>
      <c r="F27" s="17" t="b">
        <f t="shared" si="1"/>
        <v>0</v>
      </c>
      <c r="G27" s="19" t="str">
        <f t="shared" si="2"/>
        <v/>
      </c>
      <c r="H27" s="103">
        <f t="shared" si="3"/>
        <v>0</v>
      </c>
    </row>
    <row r="28" spans="1:8" x14ac:dyDescent="0.2">
      <c r="A28" s="127"/>
      <c r="B28" s="106"/>
      <c r="C28" s="105"/>
      <c r="D28" s="105"/>
      <c r="E28" s="17">
        <f t="shared" si="0"/>
        <v>0</v>
      </c>
      <c r="F28" s="17" t="b">
        <f t="shared" si="1"/>
        <v>0</v>
      </c>
      <c r="G28" s="19" t="str">
        <f t="shared" si="2"/>
        <v/>
      </c>
      <c r="H28" s="103">
        <f t="shared" si="3"/>
        <v>0</v>
      </c>
    </row>
    <row r="29" spans="1:8" x14ac:dyDescent="0.2">
      <c r="A29" s="127"/>
      <c r="B29" s="106"/>
      <c r="C29" s="105"/>
      <c r="D29" s="105"/>
      <c r="E29" s="17">
        <f t="shared" si="0"/>
        <v>0</v>
      </c>
      <c r="F29" s="17" t="b">
        <f t="shared" si="1"/>
        <v>0</v>
      </c>
      <c r="G29" s="19" t="str">
        <f t="shared" si="2"/>
        <v/>
      </c>
      <c r="H29" s="103">
        <f t="shared" si="3"/>
        <v>0</v>
      </c>
    </row>
    <row r="30" spans="1:8" x14ac:dyDescent="0.2">
      <c r="A30" s="127"/>
      <c r="B30" s="106"/>
      <c r="C30" s="105"/>
      <c r="D30" s="105"/>
      <c r="E30" s="17">
        <f t="shared" si="0"/>
        <v>0</v>
      </c>
      <c r="F30" s="17" t="b">
        <f t="shared" si="1"/>
        <v>0</v>
      </c>
      <c r="G30" s="19" t="str">
        <f t="shared" si="2"/>
        <v/>
      </c>
      <c r="H30" s="103">
        <f t="shared" si="3"/>
        <v>0</v>
      </c>
    </row>
    <row r="31" spans="1:8" x14ac:dyDescent="0.2">
      <c r="A31" s="127"/>
      <c r="B31" s="106"/>
      <c r="C31" s="105"/>
      <c r="D31" s="105"/>
      <c r="E31" s="17">
        <f t="shared" si="0"/>
        <v>0</v>
      </c>
      <c r="F31" s="17" t="b">
        <f t="shared" si="1"/>
        <v>0</v>
      </c>
      <c r="G31" s="19" t="str">
        <f t="shared" si="2"/>
        <v/>
      </c>
      <c r="H31" s="103">
        <f t="shared" si="3"/>
        <v>0</v>
      </c>
    </row>
    <row r="32" spans="1:8" ht="12" customHeight="1" x14ac:dyDescent="0.2">
      <c r="A32" s="127"/>
      <c r="B32" s="106"/>
      <c r="C32" s="105"/>
      <c r="D32" s="105"/>
      <c r="E32" s="17">
        <f t="shared" si="0"/>
        <v>0</v>
      </c>
      <c r="F32" s="17" t="b">
        <f t="shared" si="1"/>
        <v>0</v>
      </c>
      <c r="G32" s="19" t="str">
        <f t="shared" si="2"/>
        <v/>
      </c>
      <c r="H32" s="103">
        <f t="shared" si="3"/>
        <v>0</v>
      </c>
    </row>
    <row r="33" spans="1:8" x14ac:dyDescent="0.2">
      <c r="A33" s="127"/>
      <c r="B33" s="107"/>
      <c r="C33" s="105"/>
      <c r="D33" s="105"/>
      <c r="E33" s="17">
        <f t="shared" si="0"/>
        <v>0</v>
      </c>
      <c r="F33" s="17" t="b">
        <f t="shared" si="1"/>
        <v>0</v>
      </c>
      <c r="G33" s="19" t="str">
        <f t="shared" si="2"/>
        <v/>
      </c>
      <c r="H33" s="103">
        <f t="shared" si="3"/>
        <v>0</v>
      </c>
    </row>
    <row r="34" spans="1:8" x14ac:dyDescent="0.2">
      <c r="A34" s="127"/>
      <c r="B34" s="107"/>
      <c r="C34" s="105"/>
      <c r="D34" s="105"/>
      <c r="E34" s="17">
        <f t="shared" si="0"/>
        <v>0</v>
      </c>
      <c r="F34" s="17" t="b">
        <f t="shared" si="1"/>
        <v>0</v>
      </c>
      <c r="G34" s="19" t="str">
        <f t="shared" si="2"/>
        <v/>
      </c>
      <c r="H34" s="103">
        <f t="shared" si="3"/>
        <v>0</v>
      </c>
    </row>
    <row r="35" spans="1:8" x14ac:dyDescent="0.2">
      <c r="A35" s="127"/>
      <c r="B35" s="107"/>
      <c r="C35" s="105"/>
      <c r="D35" s="105"/>
      <c r="E35" s="17">
        <f t="shared" si="0"/>
        <v>0</v>
      </c>
      <c r="F35" s="17" t="b">
        <f t="shared" si="1"/>
        <v>0</v>
      </c>
      <c r="G35" s="19" t="str">
        <f t="shared" si="2"/>
        <v/>
      </c>
      <c r="H35" s="103">
        <f t="shared" si="3"/>
        <v>0</v>
      </c>
    </row>
    <row r="36" spans="1:8" ht="13.5" customHeight="1" x14ac:dyDescent="0.2">
      <c r="A36" s="127"/>
      <c r="B36" s="107"/>
      <c r="C36" s="105"/>
      <c r="D36" s="105"/>
      <c r="E36" s="17">
        <f t="shared" si="0"/>
        <v>0</v>
      </c>
      <c r="F36" s="17" t="b">
        <f t="shared" si="1"/>
        <v>0</v>
      </c>
      <c r="G36" s="19" t="str">
        <f t="shared" si="2"/>
        <v/>
      </c>
      <c r="H36" s="103">
        <f t="shared" si="3"/>
        <v>0</v>
      </c>
    </row>
    <row r="37" spans="1:8" ht="13.5" customHeight="1" x14ac:dyDescent="0.2">
      <c r="A37" s="127"/>
      <c r="B37" s="107"/>
      <c r="C37" s="105"/>
      <c r="D37" s="105"/>
      <c r="E37" s="17">
        <f t="shared" si="0"/>
        <v>0</v>
      </c>
      <c r="F37" s="17" t="b">
        <f t="shared" si="1"/>
        <v>0</v>
      </c>
      <c r="G37" s="19" t="str">
        <f t="shared" si="2"/>
        <v/>
      </c>
      <c r="H37" s="103">
        <f t="shared" si="3"/>
        <v>0</v>
      </c>
    </row>
    <row r="38" spans="1:8" ht="13.5" customHeight="1" x14ac:dyDescent="0.2">
      <c r="A38" s="127"/>
      <c r="B38" s="108"/>
      <c r="C38" s="105"/>
      <c r="D38" s="105"/>
      <c r="E38" s="17">
        <f t="shared" si="0"/>
        <v>0</v>
      </c>
      <c r="F38" s="17" t="b">
        <f t="shared" si="1"/>
        <v>0</v>
      </c>
      <c r="G38" s="19" t="str">
        <f t="shared" si="2"/>
        <v/>
      </c>
      <c r="H38" s="103">
        <f t="shared" si="3"/>
        <v>0</v>
      </c>
    </row>
    <row r="39" spans="1:8" ht="13.5" customHeight="1" x14ac:dyDescent="0.2">
      <c r="A39" s="127"/>
      <c r="B39" s="108"/>
      <c r="C39" s="105"/>
      <c r="D39" s="105"/>
      <c r="E39" s="17">
        <f t="shared" si="0"/>
        <v>0</v>
      </c>
      <c r="F39" s="17" t="b">
        <f t="shared" si="1"/>
        <v>0</v>
      </c>
      <c r="G39" s="19" t="str">
        <f t="shared" si="2"/>
        <v/>
      </c>
      <c r="H39" s="103">
        <f t="shared" si="3"/>
        <v>0</v>
      </c>
    </row>
    <row r="40" spans="1:8" ht="13.5" customHeight="1" x14ac:dyDescent="0.2">
      <c r="A40" s="127"/>
      <c r="B40" s="108"/>
      <c r="C40" s="105"/>
      <c r="D40" s="105"/>
      <c r="E40" s="17">
        <f t="shared" si="0"/>
        <v>0</v>
      </c>
      <c r="F40" s="17" t="b">
        <f t="shared" si="1"/>
        <v>0</v>
      </c>
      <c r="G40" s="19" t="str">
        <f t="shared" si="2"/>
        <v/>
      </c>
      <c r="H40" s="103">
        <f t="shared" si="3"/>
        <v>0</v>
      </c>
    </row>
    <row r="41" spans="1:8" x14ac:dyDescent="0.2">
      <c r="A41" s="127"/>
      <c r="B41" s="108"/>
      <c r="C41" s="105"/>
      <c r="D41" s="105"/>
      <c r="E41" s="17">
        <f t="shared" si="0"/>
        <v>0</v>
      </c>
      <c r="F41" s="17" t="b">
        <f t="shared" si="1"/>
        <v>0</v>
      </c>
      <c r="G41" s="19" t="str">
        <f t="shared" si="2"/>
        <v/>
      </c>
      <c r="H41" s="103">
        <f t="shared" si="3"/>
        <v>0</v>
      </c>
    </row>
    <row r="42" spans="1:8" x14ac:dyDescent="0.2">
      <c r="A42" s="127"/>
      <c r="B42" s="108"/>
      <c r="C42" s="105"/>
      <c r="D42" s="105"/>
      <c r="E42" s="17">
        <f t="shared" si="0"/>
        <v>0</v>
      </c>
      <c r="F42" s="17" t="b">
        <f t="shared" si="1"/>
        <v>0</v>
      </c>
      <c r="G42" s="19" t="str">
        <f t="shared" si="2"/>
        <v/>
      </c>
      <c r="H42" s="103">
        <f t="shared" si="3"/>
        <v>0</v>
      </c>
    </row>
    <row r="43" spans="1:8" x14ac:dyDescent="0.2">
      <c r="A43" s="127"/>
      <c r="B43" s="108"/>
      <c r="C43" s="105"/>
      <c r="D43" s="105"/>
      <c r="E43" s="17">
        <f t="shared" ref="E43:E74" si="4">(D43+C43)/2</f>
        <v>0</v>
      </c>
      <c r="F43" s="17" t="b">
        <f t="shared" si="1"/>
        <v>0</v>
      </c>
      <c r="G43" s="19" t="str">
        <f t="shared" si="2"/>
        <v/>
      </c>
      <c r="H43" s="103">
        <f t="shared" si="3"/>
        <v>0</v>
      </c>
    </row>
    <row r="44" spans="1:8" x14ac:dyDescent="0.2">
      <c r="A44" s="128"/>
      <c r="B44" s="108"/>
      <c r="C44" s="105"/>
      <c r="D44" s="105"/>
      <c r="E44" s="17">
        <f t="shared" si="4"/>
        <v>0</v>
      </c>
      <c r="F44" s="17" t="b">
        <f t="shared" si="1"/>
        <v>0</v>
      </c>
      <c r="G44" s="19" t="str">
        <f t="shared" si="2"/>
        <v/>
      </c>
      <c r="H44" s="103">
        <f t="shared" si="3"/>
        <v>0</v>
      </c>
    </row>
    <row r="45" spans="1:8" ht="12.75" customHeight="1" x14ac:dyDescent="0.2">
      <c r="A45" s="126" t="s">
        <v>87</v>
      </c>
      <c r="B45" s="109"/>
      <c r="C45" s="110"/>
      <c r="D45" s="111"/>
      <c r="E45" s="18">
        <f t="shared" si="4"/>
        <v>0</v>
      </c>
      <c r="F45" s="18" t="b">
        <f>IF(ISNUMBER(C45)=TRUE,IF(ISNUMBER(E45)=TRUE,C45-E45,""))</f>
        <v>0</v>
      </c>
      <c r="G45" s="20" t="str">
        <f>IF(F45="&lt; Seuil","Bon",IF(F45=FALSE,"",ABS(F45/E45)))</f>
        <v/>
      </c>
      <c r="H45" s="103">
        <f t="shared" ref="H45:H74" si="5">IF(NOT(ISNUMBER(G45)),0,IF(G45&lt;=$K$6,1,IF(G45&gt;$K$6,2)))</f>
        <v>0</v>
      </c>
    </row>
    <row r="46" spans="1:8" ht="12.75" customHeight="1" x14ac:dyDescent="0.2">
      <c r="A46" s="127"/>
      <c r="B46" s="112"/>
      <c r="C46" s="110"/>
      <c r="D46" s="111"/>
      <c r="E46" s="17">
        <f t="shared" si="4"/>
        <v>0</v>
      </c>
      <c r="F46" s="18" t="b">
        <f t="shared" ref="F46:F74" si="6">IF(ISNUMBER(C46)=TRUE,IF(ISNUMBER(E46)=TRUE,C46-E46,""))</f>
        <v>0</v>
      </c>
      <c r="G46" s="20" t="str">
        <f t="shared" ref="G46:G74" si="7">IF(F46="&lt; Seuil","Bon",IF(F46=FALSE,"",ABS(F46/E46)))</f>
        <v/>
      </c>
      <c r="H46" s="103">
        <f t="shared" si="5"/>
        <v>0</v>
      </c>
    </row>
    <row r="47" spans="1:8" ht="12.75" customHeight="1" x14ac:dyDescent="0.2">
      <c r="A47" s="127"/>
      <c r="B47" s="112"/>
      <c r="C47" s="110"/>
      <c r="D47" s="111"/>
      <c r="E47" s="17">
        <f t="shared" si="4"/>
        <v>0</v>
      </c>
      <c r="F47" s="18" t="b">
        <f t="shared" si="6"/>
        <v>0</v>
      </c>
      <c r="G47" s="20" t="str">
        <f t="shared" si="7"/>
        <v/>
      </c>
      <c r="H47" s="103">
        <f t="shared" si="5"/>
        <v>0</v>
      </c>
    </row>
    <row r="48" spans="1:8" x14ac:dyDescent="0.2">
      <c r="A48" s="127"/>
      <c r="B48" s="112"/>
      <c r="C48" s="110"/>
      <c r="D48" s="111"/>
      <c r="E48" s="17">
        <f t="shared" si="4"/>
        <v>0</v>
      </c>
      <c r="F48" s="18" t="b">
        <f t="shared" si="6"/>
        <v>0</v>
      </c>
      <c r="G48" s="20" t="str">
        <f t="shared" si="7"/>
        <v/>
      </c>
      <c r="H48" s="103">
        <f t="shared" si="5"/>
        <v>0</v>
      </c>
    </row>
    <row r="49" spans="1:8" x14ac:dyDescent="0.2">
      <c r="A49" s="127"/>
      <c r="B49" s="113"/>
      <c r="C49" s="110"/>
      <c r="D49" s="111"/>
      <c r="E49" s="17">
        <f t="shared" si="4"/>
        <v>0</v>
      </c>
      <c r="F49" s="18" t="b">
        <f t="shared" si="6"/>
        <v>0</v>
      </c>
      <c r="G49" s="20" t="str">
        <f t="shared" si="7"/>
        <v/>
      </c>
      <c r="H49" s="103">
        <f t="shared" si="5"/>
        <v>0</v>
      </c>
    </row>
    <row r="50" spans="1:8" x14ac:dyDescent="0.2">
      <c r="A50" s="127"/>
      <c r="B50" s="112"/>
      <c r="C50" s="110"/>
      <c r="D50" s="111"/>
      <c r="E50" s="17">
        <f t="shared" si="4"/>
        <v>0</v>
      </c>
      <c r="F50" s="18" t="b">
        <f t="shared" si="6"/>
        <v>0</v>
      </c>
      <c r="G50" s="20" t="str">
        <f t="shared" si="7"/>
        <v/>
      </c>
      <c r="H50" s="103">
        <f t="shared" si="5"/>
        <v>0</v>
      </c>
    </row>
    <row r="51" spans="1:8" x14ac:dyDescent="0.2">
      <c r="A51" s="127"/>
      <c r="B51" s="112"/>
      <c r="C51" s="110"/>
      <c r="D51" s="111"/>
      <c r="E51" s="17">
        <f t="shared" si="4"/>
        <v>0</v>
      </c>
      <c r="F51" s="18" t="b">
        <f t="shared" si="6"/>
        <v>0</v>
      </c>
      <c r="G51" s="20" t="str">
        <f t="shared" si="7"/>
        <v/>
      </c>
      <c r="H51" s="103">
        <f t="shared" si="5"/>
        <v>0</v>
      </c>
    </row>
    <row r="52" spans="1:8" x14ac:dyDescent="0.2">
      <c r="A52" s="127"/>
      <c r="B52" s="112"/>
      <c r="C52" s="110"/>
      <c r="D52" s="111"/>
      <c r="E52" s="17">
        <f t="shared" si="4"/>
        <v>0</v>
      </c>
      <c r="F52" s="18" t="b">
        <f t="shared" si="6"/>
        <v>0</v>
      </c>
      <c r="G52" s="20" t="str">
        <f t="shared" si="7"/>
        <v/>
      </c>
      <c r="H52" s="103">
        <f t="shared" si="5"/>
        <v>0</v>
      </c>
    </row>
    <row r="53" spans="1:8" x14ac:dyDescent="0.2">
      <c r="A53" s="127"/>
      <c r="B53" s="112"/>
      <c r="C53" s="110"/>
      <c r="D53" s="111"/>
      <c r="E53" s="17">
        <f t="shared" si="4"/>
        <v>0</v>
      </c>
      <c r="F53" s="18" t="b">
        <f t="shared" si="6"/>
        <v>0</v>
      </c>
      <c r="G53" s="20" t="str">
        <f t="shared" si="7"/>
        <v/>
      </c>
      <c r="H53" s="103">
        <f t="shared" si="5"/>
        <v>0</v>
      </c>
    </row>
    <row r="54" spans="1:8" x14ac:dyDescent="0.2">
      <c r="A54" s="127"/>
      <c r="B54" s="112"/>
      <c r="C54" s="110"/>
      <c r="D54" s="111"/>
      <c r="E54" s="17">
        <f t="shared" si="4"/>
        <v>0</v>
      </c>
      <c r="F54" s="18" t="b">
        <f t="shared" si="6"/>
        <v>0</v>
      </c>
      <c r="G54" s="20" t="str">
        <f t="shared" si="7"/>
        <v/>
      </c>
      <c r="H54" s="103">
        <f t="shared" si="5"/>
        <v>0</v>
      </c>
    </row>
    <row r="55" spans="1:8" x14ac:dyDescent="0.2">
      <c r="A55" s="127"/>
      <c r="B55" s="112"/>
      <c r="C55" s="110"/>
      <c r="D55" s="111"/>
      <c r="E55" s="17">
        <f t="shared" si="4"/>
        <v>0</v>
      </c>
      <c r="F55" s="18" t="b">
        <f t="shared" si="6"/>
        <v>0</v>
      </c>
      <c r="G55" s="20" t="str">
        <f t="shared" si="7"/>
        <v/>
      </c>
      <c r="H55" s="103">
        <f t="shared" si="5"/>
        <v>0</v>
      </c>
    </row>
    <row r="56" spans="1:8" x14ac:dyDescent="0.2">
      <c r="A56" s="127"/>
      <c r="B56" s="112"/>
      <c r="C56" s="110"/>
      <c r="D56" s="111"/>
      <c r="E56" s="17">
        <f t="shared" si="4"/>
        <v>0</v>
      </c>
      <c r="F56" s="18" t="b">
        <f t="shared" si="6"/>
        <v>0</v>
      </c>
      <c r="G56" s="20" t="str">
        <f t="shared" si="7"/>
        <v/>
      </c>
      <c r="H56" s="103">
        <f t="shared" si="5"/>
        <v>0</v>
      </c>
    </row>
    <row r="57" spans="1:8" x14ac:dyDescent="0.2">
      <c r="A57" s="127"/>
      <c r="B57" s="112"/>
      <c r="C57" s="110"/>
      <c r="D57" s="111"/>
      <c r="E57" s="17">
        <f t="shared" si="4"/>
        <v>0</v>
      </c>
      <c r="F57" s="18" t="b">
        <f t="shared" si="6"/>
        <v>0</v>
      </c>
      <c r="G57" s="20" t="str">
        <f t="shared" si="7"/>
        <v/>
      </c>
      <c r="H57" s="103">
        <f t="shared" si="5"/>
        <v>0</v>
      </c>
    </row>
    <row r="58" spans="1:8" x14ac:dyDescent="0.2">
      <c r="A58" s="127"/>
      <c r="B58" s="112"/>
      <c r="C58" s="110"/>
      <c r="D58" s="111"/>
      <c r="E58" s="17">
        <f t="shared" si="4"/>
        <v>0</v>
      </c>
      <c r="F58" s="18" t="b">
        <f t="shared" si="6"/>
        <v>0</v>
      </c>
      <c r="G58" s="20" t="str">
        <f t="shared" si="7"/>
        <v/>
      </c>
      <c r="H58" s="103">
        <f t="shared" si="5"/>
        <v>0</v>
      </c>
    </row>
    <row r="59" spans="1:8" x14ac:dyDescent="0.2">
      <c r="A59" s="127"/>
      <c r="B59" s="112"/>
      <c r="C59" s="110"/>
      <c r="D59" s="111"/>
      <c r="E59" s="17">
        <f t="shared" si="4"/>
        <v>0</v>
      </c>
      <c r="F59" s="18" t="b">
        <f t="shared" si="6"/>
        <v>0</v>
      </c>
      <c r="G59" s="20" t="str">
        <f t="shared" si="7"/>
        <v/>
      </c>
      <c r="H59" s="103">
        <f t="shared" si="5"/>
        <v>0</v>
      </c>
    </row>
    <row r="60" spans="1:8" x14ac:dyDescent="0.2">
      <c r="A60" s="127"/>
      <c r="B60" s="112"/>
      <c r="C60" s="110"/>
      <c r="D60" s="111"/>
      <c r="E60" s="17">
        <f t="shared" si="4"/>
        <v>0</v>
      </c>
      <c r="F60" s="18" t="b">
        <f t="shared" si="6"/>
        <v>0</v>
      </c>
      <c r="G60" s="20" t="str">
        <f t="shared" si="7"/>
        <v/>
      </c>
      <c r="H60" s="103">
        <f t="shared" si="5"/>
        <v>0</v>
      </c>
    </row>
    <row r="61" spans="1:8" x14ac:dyDescent="0.2">
      <c r="A61" s="127"/>
      <c r="B61" s="112"/>
      <c r="C61" s="110"/>
      <c r="D61" s="111"/>
      <c r="E61" s="17">
        <f t="shared" si="4"/>
        <v>0</v>
      </c>
      <c r="F61" s="18" t="b">
        <f t="shared" si="6"/>
        <v>0</v>
      </c>
      <c r="G61" s="20" t="str">
        <f t="shared" si="7"/>
        <v/>
      </c>
      <c r="H61" s="103">
        <f t="shared" si="5"/>
        <v>0</v>
      </c>
    </row>
    <row r="62" spans="1:8" x14ac:dyDescent="0.2">
      <c r="A62" s="127"/>
      <c r="B62" s="112"/>
      <c r="C62" s="110"/>
      <c r="D62" s="111"/>
      <c r="E62" s="17">
        <f t="shared" si="4"/>
        <v>0</v>
      </c>
      <c r="F62" s="18" t="b">
        <f t="shared" si="6"/>
        <v>0</v>
      </c>
      <c r="G62" s="20" t="str">
        <f t="shared" si="7"/>
        <v/>
      </c>
      <c r="H62" s="103">
        <f t="shared" si="5"/>
        <v>0</v>
      </c>
    </row>
    <row r="63" spans="1:8" x14ac:dyDescent="0.2">
      <c r="A63" s="127"/>
      <c r="B63" s="112"/>
      <c r="C63" s="110"/>
      <c r="D63" s="111"/>
      <c r="E63" s="17">
        <f t="shared" si="4"/>
        <v>0</v>
      </c>
      <c r="F63" s="18" t="b">
        <f t="shared" si="6"/>
        <v>0</v>
      </c>
      <c r="G63" s="20" t="str">
        <f t="shared" si="7"/>
        <v/>
      </c>
      <c r="H63" s="103">
        <f t="shared" si="5"/>
        <v>0</v>
      </c>
    </row>
    <row r="64" spans="1:8" x14ac:dyDescent="0.2">
      <c r="A64" s="127"/>
      <c r="B64" s="112"/>
      <c r="C64" s="110"/>
      <c r="D64" s="111"/>
      <c r="E64" s="17">
        <f t="shared" si="4"/>
        <v>0</v>
      </c>
      <c r="F64" s="18" t="b">
        <f t="shared" si="6"/>
        <v>0</v>
      </c>
      <c r="G64" s="20" t="str">
        <f t="shared" si="7"/>
        <v/>
      </c>
      <c r="H64" s="103">
        <f t="shared" si="5"/>
        <v>0</v>
      </c>
    </row>
    <row r="65" spans="1:8" x14ac:dyDescent="0.2">
      <c r="A65" s="127"/>
      <c r="B65" s="112"/>
      <c r="C65" s="110"/>
      <c r="D65" s="111"/>
      <c r="E65" s="17">
        <f t="shared" si="4"/>
        <v>0</v>
      </c>
      <c r="F65" s="18" t="b">
        <f t="shared" si="6"/>
        <v>0</v>
      </c>
      <c r="G65" s="20" t="str">
        <f t="shared" si="7"/>
        <v/>
      </c>
      <c r="H65" s="103">
        <f t="shared" si="5"/>
        <v>0</v>
      </c>
    </row>
    <row r="66" spans="1:8" x14ac:dyDescent="0.2">
      <c r="A66" s="127"/>
      <c r="B66" s="112"/>
      <c r="C66" s="110"/>
      <c r="D66" s="111"/>
      <c r="E66" s="17">
        <f t="shared" si="4"/>
        <v>0</v>
      </c>
      <c r="F66" s="18" t="b">
        <f t="shared" si="6"/>
        <v>0</v>
      </c>
      <c r="G66" s="20" t="str">
        <f t="shared" si="7"/>
        <v/>
      </c>
      <c r="H66" s="103">
        <f t="shared" si="5"/>
        <v>0</v>
      </c>
    </row>
    <row r="67" spans="1:8" x14ac:dyDescent="0.2">
      <c r="A67" s="127"/>
      <c r="B67" s="112"/>
      <c r="C67" s="110"/>
      <c r="D67" s="111"/>
      <c r="E67" s="17">
        <f t="shared" si="4"/>
        <v>0</v>
      </c>
      <c r="F67" s="18" t="b">
        <f t="shared" si="6"/>
        <v>0</v>
      </c>
      <c r="G67" s="20" t="str">
        <f t="shared" si="7"/>
        <v/>
      </c>
      <c r="H67" s="103">
        <f t="shared" si="5"/>
        <v>0</v>
      </c>
    </row>
    <row r="68" spans="1:8" x14ac:dyDescent="0.2">
      <c r="A68" s="127"/>
      <c r="B68" s="112"/>
      <c r="C68" s="110"/>
      <c r="D68" s="111"/>
      <c r="E68" s="17">
        <f t="shared" si="4"/>
        <v>0</v>
      </c>
      <c r="F68" s="18" t="b">
        <f t="shared" si="6"/>
        <v>0</v>
      </c>
      <c r="G68" s="20" t="str">
        <f t="shared" si="7"/>
        <v/>
      </c>
      <c r="H68" s="103">
        <f t="shared" si="5"/>
        <v>0</v>
      </c>
    </row>
    <row r="69" spans="1:8" x14ac:dyDescent="0.2">
      <c r="A69" s="127"/>
      <c r="B69" s="113"/>
      <c r="C69" s="110"/>
      <c r="D69" s="111"/>
      <c r="E69" s="17">
        <f t="shared" si="4"/>
        <v>0</v>
      </c>
      <c r="F69" s="18" t="b">
        <f t="shared" si="6"/>
        <v>0</v>
      </c>
      <c r="G69" s="20" t="str">
        <f t="shared" si="7"/>
        <v/>
      </c>
      <c r="H69" s="103">
        <f t="shared" si="5"/>
        <v>0</v>
      </c>
    </row>
    <row r="70" spans="1:8" x14ac:dyDescent="0.2">
      <c r="A70" s="127"/>
      <c r="B70" s="113"/>
      <c r="C70" s="110"/>
      <c r="D70" s="111"/>
      <c r="E70" s="17">
        <f t="shared" si="4"/>
        <v>0</v>
      </c>
      <c r="F70" s="18" t="b">
        <f t="shared" si="6"/>
        <v>0</v>
      </c>
      <c r="G70" s="20" t="str">
        <f t="shared" si="7"/>
        <v/>
      </c>
      <c r="H70" s="103">
        <f t="shared" si="5"/>
        <v>0</v>
      </c>
    </row>
    <row r="71" spans="1:8" x14ac:dyDescent="0.2">
      <c r="A71" s="127"/>
      <c r="B71" s="113"/>
      <c r="C71" s="110"/>
      <c r="D71" s="111"/>
      <c r="E71" s="17">
        <f t="shared" si="4"/>
        <v>0</v>
      </c>
      <c r="F71" s="18" t="b">
        <f t="shared" si="6"/>
        <v>0</v>
      </c>
      <c r="G71" s="20" t="str">
        <f t="shared" si="7"/>
        <v/>
      </c>
      <c r="H71" s="103">
        <f t="shared" si="5"/>
        <v>0</v>
      </c>
    </row>
    <row r="72" spans="1:8" x14ac:dyDescent="0.2">
      <c r="A72" s="127"/>
      <c r="B72" s="113"/>
      <c r="C72" s="110"/>
      <c r="D72" s="111"/>
      <c r="E72" s="17">
        <f t="shared" si="4"/>
        <v>0</v>
      </c>
      <c r="F72" s="18" t="b">
        <f t="shared" si="6"/>
        <v>0</v>
      </c>
      <c r="G72" s="20" t="str">
        <f t="shared" si="7"/>
        <v/>
      </c>
      <c r="H72" s="103">
        <f t="shared" si="5"/>
        <v>0</v>
      </c>
    </row>
    <row r="73" spans="1:8" x14ac:dyDescent="0.2">
      <c r="A73" s="127"/>
      <c r="B73" s="113"/>
      <c r="C73" s="110"/>
      <c r="D73" s="111"/>
      <c r="E73" s="17">
        <f t="shared" si="4"/>
        <v>0</v>
      </c>
      <c r="F73" s="18" t="b">
        <f t="shared" si="6"/>
        <v>0</v>
      </c>
      <c r="G73" s="20" t="str">
        <f t="shared" si="7"/>
        <v/>
      </c>
      <c r="H73" s="103">
        <f t="shared" si="5"/>
        <v>0</v>
      </c>
    </row>
    <row r="74" spans="1:8" x14ac:dyDescent="0.2">
      <c r="A74" s="128"/>
      <c r="B74" s="113"/>
      <c r="C74" s="110"/>
      <c r="D74" s="111"/>
      <c r="E74" s="17">
        <f t="shared" si="4"/>
        <v>0</v>
      </c>
      <c r="F74" s="18" t="b">
        <f t="shared" si="6"/>
        <v>0</v>
      </c>
      <c r="G74" s="20" t="str">
        <f t="shared" si="7"/>
        <v/>
      </c>
      <c r="H74" s="103">
        <f t="shared" si="5"/>
        <v>0</v>
      </c>
    </row>
    <row r="75" spans="1:8" x14ac:dyDescent="0.2">
      <c r="H75" s="102"/>
    </row>
    <row r="76" spans="1:8" x14ac:dyDescent="0.2">
      <c r="H76" s="102"/>
    </row>
  </sheetData>
  <sheetProtection password="DCF5" sheet="1" insertRows="0" selectLockedCells="1"/>
  <protectedRanges>
    <protectedRange sqref="E11:E74 C45:D74" name="Saisie"/>
  </protectedRanges>
  <mergeCells count="11">
    <mergeCell ref="B2:D2"/>
    <mergeCell ref="J1:J5"/>
    <mergeCell ref="K1:K5"/>
    <mergeCell ref="N6:O6"/>
    <mergeCell ref="A45:A74"/>
    <mergeCell ref="A11:A44"/>
    <mergeCell ref="E8:E10"/>
    <mergeCell ref="F8:G9"/>
    <mergeCell ref="C8:D9"/>
    <mergeCell ref="D5:G5"/>
    <mergeCell ref="B3:D3"/>
  </mergeCells>
  <phoneticPr fontId="5" type="noConversion"/>
  <conditionalFormatting sqref="F11:F44">
    <cfRule type="cellIs" dxfId="11" priority="1" stopIfTrue="1" operator="equal">
      <formula>"&lt; Seuil"</formula>
    </cfRule>
    <cfRule type="expression" dxfId="10" priority="2" stopIfTrue="1">
      <formula>NOT(ISNUMBER($F11))</formula>
    </cfRule>
  </conditionalFormatting>
  <conditionalFormatting sqref="F45:F74">
    <cfRule type="expression" dxfId="9" priority="3" stopIfTrue="1">
      <formula>NOT(ISNUMBER($F45))</formula>
    </cfRule>
  </conditionalFormatting>
  <conditionalFormatting sqref="E11:E74">
    <cfRule type="expression" dxfId="8" priority="4" stopIfTrue="1">
      <formula>NOT(ISNUMBER(E11))</formula>
    </cfRule>
  </conditionalFormatting>
  <conditionalFormatting sqref="G11:G74">
    <cfRule type="expression" dxfId="7" priority="5" stopIfTrue="1">
      <formula>IF(H11=1,1,0)</formula>
    </cfRule>
    <cfRule type="expression" dxfId="6" priority="6" stopIfTrue="1">
      <formula>IF(H11=2,1,0)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showGridLines="0" workbookViewId="0">
      <selection activeCell="D5" sqref="D5:F5"/>
    </sheetView>
  </sheetViews>
  <sheetFormatPr baseColWidth="10" defaultColWidth="11.42578125" defaultRowHeight="12.75" x14ac:dyDescent="0.2"/>
  <cols>
    <col min="1" max="1" width="14.140625" style="1" customWidth="1"/>
    <col min="2" max="2" width="14" style="1" customWidth="1"/>
    <col min="3" max="5" width="11.42578125" style="1" customWidth="1"/>
    <col min="6" max="6" width="11.28515625" style="1" bestFit="1" customWidth="1"/>
    <col min="7" max="7" width="11.7109375" style="14" customWidth="1"/>
    <col min="8" max="8" width="14.85546875" style="1" bestFit="1" customWidth="1"/>
    <col min="9" max="9" width="24.42578125" style="1" bestFit="1" customWidth="1"/>
    <col min="10" max="10" width="6.140625" style="1" customWidth="1"/>
    <col min="11" max="11" width="6.7109375" style="1" bestFit="1" customWidth="1"/>
    <col min="12" max="12" width="5.42578125" style="1" bestFit="1" customWidth="1"/>
    <col min="13" max="13" width="7.28515625" style="1" customWidth="1"/>
    <col min="14" max="16384" width="11.42578125" style="1"/>
  </cols>
  <sheetData>
    <row r="1" spans="1:16" ht="12.75" customHeight="1" x14ac:dyDescent="0.2">
      <c r="J1" s="122" t="s">
        <v>32</v>
      </c>
      <c r="K1" s="122" t="s">
        <v>33</v>
      </c>
    </row>
    <row r="2" spans="1:16" ht="15.75" x14ac:dyDescent="0.25">
      <c r="A2" s="21" t="s">
        <v>13</v>
      </c>
      <c r="B2" s="121"/>
      <c r="C2" s="121"/>
      <c r="D2" s="121"/>
      <c r="F2" s="21"/>
      <c r="G2" s="22"/>
      <c r="J2" s="122"/>
      <c r="K2" s="122"/>
    </row>
    <row r="3" spans="1:16" ht="15.75" x14ac:dyDescent="0.25">
      <c r="A3" s="21" t="s">
        <v>14</v>
      </c>
      <c r="B3" s="121"/>
      <c r="C3" s="121"/>
      <c r="D3" s="121"/>
      <c r="E3" s="121"/>
      <c r="F3" s="21"/>
      <c r="G3" s="22"/>
      <c r="J3" s="122"/>
      <c r="K3" s="122"/>
    </row>
    <row r="4" spans="1:16" ht="15.75" x14ac:dyDescent="0.25">
      <c r="A4" s="21"/>
      <c r="B4" s="21"/>
      <c r="C4" s="21"/>
      <c r="D4" s="21"/>
      <c r="E4" s="21"/>
      <c r="F4" s="21"/>
      <c r="G4" s="22"/>
      <c r="J4" s="122"/>
      <c r="K4" s="122"/>
    </row>
    <row r="5" spans="1:16" ht="16.5" customHeight="1" x14ac:dyDescent="0.25">
      <c r="A5" s="21" t="s">
        <v>15</v>
      </c>
      <c r="B5" s="21"/>
      <c r="C5" s="21"/>
      <c r="D5" s="121"/>
      <c r="E5" s="121"/>
      <c r="F5" s="121"/>
      <c r="G5" s="22"/>
      <c r="J5" s="123"/>
      <c r="K5" s="123"/>
    </row>
    <row r="6" spans="1:16" ht="15.75" x14ac:dyDescent="0.25">
      <c r="A6" s="21"/>
      <c r="B6" s="21"/>
      <c r="C6" s="21"/>
      <c r="D6" s="21"/>
      <c r="E6" s="21"/>
      <c r="F6" s="21"/>
      <c r="G6" s="22"/>
      <c r="I6" s="9" t="s">
        <v>8</v>
      </c>
      <c r="J6" s="13">
        <v>0.6</v>
      </c>
      <c r="K6" s="12">
        <v>0.3</v>
      </c>
      <c r="N6" s="124" t="s">
        <v>40</v>
      </c>
      <c r="O6" s="125"/>
      <c r="P6" s="31">
        <v>0.05</v>
      </c>
    </row>
    <row r="7" spans="1:16" x14ac:dyDescent="0.2">
      <c r="C7" s="24"/>
      <c r="D7" s="24"/>
      <c r="E7" s="24"/>
    </row>
    <row r="8" spans="1:16" x14ac:dyDescent="0.2">
      <c r="B8" s="28"/>
      <c r="C8" s="132" t="s">
        <v>27</v>
      </c>
      <c r="D8" s="133"/>
      <c r="E8" s="129" t="s">
        <v>28</v>
      </c>
      <c r="F8" s="141" t="s">
        <v>3</v>
      </c>
      <c r="G8" s="142"/>
    </row>
    <row r="9" spans="1:16" ht="25.5" customHeight="1" x14ac:dyDescent="0.2">
      <c r="B9" s="29" t="s">
        <v>92</v>
      </c>
      <c r="C9" s="134"/>
      <c r="D9" s="135"/>
      <c r="E9" s="130"/>
      <c r="F9" s="143"/>
      <c r="G9" s="144"/>
      <c r="H9" s="102"/>
    </row>
    <row r="10" spans="1:16" ht="27" customHeight="1" x14ac:dyDescent="0.2">
      <c r="B10" s="27" t="s">
        <v>9</v>
      </c>
      <c r="C10" s="27" t="s">
        <v>1</v>
      </c>
      <c r="D10" s="27" t="s">
        <v>2</v>
      </c>
      <c r="E10" s="131"/>
      <c r="F10" s="32" t="s">
        <v>30</v>
      </c>
      <c r="G10" s="32" t="s">
        <v>29</v>
      </c>
      <c r="H10" s="102"/>
    </row>
    <row r="11" spans="1:16" x14ac:dyDescent="0.2">
      <c r="A11" s="126" t="s">
        <v>93</v>
      </c>
      <c r="B11" s="104"/>
      <c r="C11" s="105"/>
      <c r="D11" s="105"/>
      <c r="E11" s="17">
        <f t="shared" ref="E11:E42" si="0">(D11+C11)/2</f>
        <v>0</v>
      </c>
      <c r="F11" s="17" t="b">
        <f t="shared" ref="F11:F44" si="1">IF(ISNUMBER(C11)=TRUE,IF(ISNUMBER(D11)=TRUE,IF(AND(C11&lt;$P$6,D11&lt;$P$6),"&lt; Seuil",C11-E11)))</f>
        <v>0</v>
      </c>
      <c r="G11" s="19" t="str">
        <f t="shared" ref="G11:G44" si="2">IF(F11="&lt; Seuil","Bon",IF(F11=FALSE,"",ABS((F11)/E11)))</f>
        <v/>
      </c>
      <c r="H11" s="103">
        <f t="shared" ref="H11:H44" si="3">IF(G11="Bon",1,IF(NOT(ISNUMBER(G11)),0,IF(G11&lt;=$J$6,1,IF(G11&gt;$J$6,2))))</f>
        <v>0</v>
      </c>
      <c r="I11" s="2" t="s">
        <v>7</v>
      </c>
      <c r="J11" s="3">
        <f>COUNTIF(H11:H74,"&lt;&gt;0")</f>
        <v>0</v>
      </c>
      <c r="K11" s="4" t="s">
        <v>4</v>
      </c>
      <c r="L11" s="4"/>
    </row>
    <row r="12" spans="1:16" x14ac:dyDescent="0.2">
      <c r="A12" s="127"/>
      <c r="B12" s="104"/>
      <c r="C12" s="105"/>
      <c r="D12" s="105"/>
      <c r="E12" s="17">
        <f t="shared" si="0"/>
        <v>0</v>
      </c>
      <c r="F12" s="17" t="b">
        <f t="shared" si="1"/>
        <v>0</v>
      </c>
      <c r="G12" s="19" t="str">
        <f t="shared" si="2"/>
        <v/>
      </c>
      <c r="H12" s="103">
        <f t="shared" si="3"/>
        <v>0</v>
      </c>
      <c r="P12" s="10"/>
    </row>
    <row r="13" spans="1:16" x14ac:dyDescent="0.2">
      <c r="A13" s="127"/>
      <c r="B13" s="104"/>
      <c r="C13" s="105"/>
      <c r="D13" s="105"/>
      <c r="E13" s="17">
        <f t="shared" si="0"/>
        <v>0</v>
      </c>
      <c r="F13" s="17" t="b">
        <f t="shared" si="1"/>
        <v>0</v>
      </c>
      <c r="G13" s="19" t="str">
        <f t="shared" si="2"/>
        <v/>
      </c>
      <c r="H13" s="103">
        <f t="shared" si="3"/>
        <v>0</v>
      </c>
      <c r="I13" s="2" t="s">
        <v>23</v>
      </c>
      <c r="J13" s="10">
        <f>COUNTIF(H11:H74,"=1")</f>
        <v>0</v>
      </c>
      <c r="K13" s="4" t="s">
        <v>4</v>
      </c>
      <c r="L13" s="4" t="s">
        <v>5</v>
      </c>
      <c r="M13" s="11" t="e">
        <f>ROUND(J13/$J$11,2)</f>
        <v>#DIV/0!</v>
      </c>
      <c r="N13" s="1" t="s">
        <v>6</v>
      </c>
    </row>
    <row r="14" spans="1:16" x14ac:dyDescent="0.2">
      <c r="A14" s="127"/>
      <c r="B14" s="104"/>
      <c r="C14" s="105"/>
      <c r="D14" s="105"/>
      <c r="E14" s="17">
        <f t="shared" si="0"/>
        <v>0</v>
      </c>
      <c r="F14" s="17" t="b">
        <f t="shared" si="1"/>
        <v>0</v>
      </c>
      <c r="G14" s="19" t="str">
        <f t="shared" si="2"/>
        <v/>
      </c>
      <c r="H14" s="103">
        <f t="shared" si="3"/>
        <v>0</v>
      </c>
      <c r="I14" s="2" t="s">
        <v>24</v>
      </c>
      <c r="J14" s="7">
        <f>COUNTIF(H11:H74,"=2")</f>
        <v>0</v>
      </c>
      <c r="K14" s="4" t="s">
        <v>4</v>
      </c>
      <c r="L14" s="4" t="s">
        <v>5</v>
      </c>
      <c r="M14" s="8" t="e">
        <f>ROUND(J14/$J$11,2)</f>
        <v>#DIV/0!</v>
      </c>
      <c r="N14" s="1" t="s">
        <v>6</v>
      </c>
    </row>
    <row r="15" spans="1:16" x14ac:dyDescent="0.2">
      <c r="A15" s="127"/>
      <c r="B15" s="104"/>
      <c r="C15" s="105"/>
      <c r="D15" s="105"/>
      <c r="E15" s="17">
        <f t="shared" si="0"/>
        <v>0</v>
      </c>
      <c r="F15" s="17" t="b">
        <f t="shared" si="1"/>
        <v>0</v>
      </c>
      <c r="G15" s="19" t="str">
        <f t="shared" si="2"/>
        <v/>
      </c>
      <c r="H15" s="103">
        <f t="shared" si="3"/>
        <v>0</v>
      </c>
      <c r="I15" s="2"/>
      <c r="J15" s="5"/>
      <c r="K15" s="4"/>
      <c r="L15" s="4"/>
      <c r="M15" s="6"/>
    </row>
    <row r="16" spans="1:16" x14ac:dyDescent="0.2">
      <c r="A16" s="127"/>
      <c r="B16" s="104"/>
      <c r="C16" s="105"/>
      <c r="D16" s="105"/>
      <c r="E16" s="17">
        <f t="shared" si="0"/>
        <v>0</v>
      </c>
      <c r="F16" s="17" t="b">
        <f t="shared" si="1"/>
        <v>0</v>
      </c>
      <c r="G16" s="19" t="str">
        <f t="shared" si="2"/>
        <v/>
      </c>
      <c r="H16" s="103">
        <f t="shared" si="3"/>
        <v>0</v>
      </c>
    </row>
    <row r="17" spans="1:8" x14ac:dyDescent="0.2">
      <c r="A17" s="127"/>
      <c r="B17" s="104"/>
      <c r="C17" s="105"/>
      <c r="D17" s="105"/>
      <c r="E17" s="17">
        <f t="shared" si="0"/>
        <v>0</v>
      </c>
      <c r="F17" s="17" t="b">
        <f t="shared" si="1"/>
        <v>0</v>
      </c>
      <c r="G17" s="19" t="str">
        <f t="shared" si="2"/>
        <v/>
      </c>
      <c r="H17" s="103">
        <f t="shared" si="3"/>
        <v>0</v>
      </c>
    </row>
    <row r="18" spans="1:8" x14ac:dyDescent="0.2">
      <c r="A18" s="127"/>
      <c r="B18" s="104"/>
      <c r="C18" s="105"/>
      <c r="D18" s="105"/>
      <c r="E18" s="17">
        <f t="shared" si="0"/>
        <v>0</v>
      </c>
      <c r="F18" s="17" t="b">
        <f t="shared" si="1"/>
        <v>0</v>
      </c>
      <c r="G18" s="19" t="str">
        <f t="shared" si="2"/>
        <v/>
      </c>
      <c r="H18" s="103">
        <f t="shared" si="3"/>
        <v>0</v>
      </c>
    </row>
    <row r="19" spans="1:8" x14ac:dyDescent="0.2">
      <c r="A19" s="127"/>
      <c r="B19" s="104"/>
      <c r="C19" s="105"/>
      <c r="D19" s="105"/>
      <c r="E19" s="17">
        <f t="shared" si="0"/>
        <v>0</v>
      </c>
      <c r="F19" s="17" t="b">
        <f t="shared" si="1"/>
        <v>0</v>
      </c>
      <c r="G19" s="19" t="str">
        <f t="shared" si="2"/>
        <v/>
      </c>
      <c r="H19" s="103">
        <f t="shared" si="3"/>
        <v>0</v>
      </c>
    </row>
    <row r="20" spans="1:8" x14ac:dyDescent="0.2">
      <c r="A20" s="127"/>
      <c r="B20" s="104"/>
      <c r="C20" s="105"/>
      <c r="D20" s="105"/>
      <c r="E20" s="17">
        <f t="shared" si="0"/>
        <v>0</v>
      </c>
      <c r="F20" s="17" t="b">
        <f>IF(ISNUMBER(C20)=TRUE,IF(ISNUMBER(D20)=TRUE,IF(AND(C20&lt;$P$6,D20&lt;$P$6),"&lt; Seuil",C20-E20)))</f>
        <v>0</v>
      </c>
      <c r="G20" s="19" t="str">
        <f t="shared" si="2"/>
        <v/>
      </c>
      <c r="H20" s="103">
        <f t="shared" si="3"/>
        <v>0</v>
      </c>
    </row>
    <row r="21" spans="1:8" x14ac:dyDescent="0.2">
      <c r="A21" s="127"/>
      <c r="B21" s="104"/>
      <c r="C21" s="105"/>
      <c r="D21" s="105"/>
      <c r="E21" s="17">
        <f t="shared" si="0"/>
        <v>0</v>
      </c>
      <c r="F21" s="17" t="b">
        <f t="shared" si="1"/>
        <v>0</v>
      </c>
      <c r="G21" s="19" t="str">
        <f t="shared" si="2"/>
        <v/>
      </c>
      <c r="H21" s="103">
        <f t="shared" si="3"/>
        <v>0</v>
      </c>
    </row>
    <row r="22" spans="1:8" x14ac:dyDescent="0.2">
      <c r="A22" s="127"/>
      <c r="B22" s="104"/>
      <c r="C22" s="105"/>
      <c r="D22" s="105"/>
      <c r="E22" s="17">
        <f t="shared" si="0"/>
        <v>0</v>
      </c>
      <c r="F22" s="17" t="b">
        <f t="shared" si="1"/>
        <v>0</v>
      </c>
      <c r="G22" s="19" t="str">
        <f t="shared" si="2"/>
        <v/>
      </c>
      <c r="H22" s="103">
        <f t="shared" si="3"/>
        <v>0</v>
      </c>
    </row>
    <row r="23" spans="1:8" x14ac:dyDescent="0.2">
      <c r="A23" s="127"/>
      <c r="B23" s="104"/>
      <c r="C23" s="105"/>
      <c r="D23" s="105"/>
      <c r="E23" s="17">
        <f t="shared" si="0"/>
        <v>0</v>
      </c>
      <c r="F23" s="17" t="b">
        <f t="shared" si="1"/>
        <v>0</v>
      </c>
      <c r="G23" s="19" t="str">
        <f t="shared" si="2"/>
        <v/>
      </c>
      <c r="H23" s="103">
        <f t="shared" si="3"/>
        <v>0</v>
      </c>
    </row>
    <row r="24" spans="1:8" x14ac:dyDescent="0.2">
      <c r="A24" s="127"/>
      <c r="B24" s="104"/>
      <c r="C24" s="105"/>
      <c r="D24" s="105"/>
      <c r="E24" s="17">
        <f t="shared" si="0"/>
        <v>0</v>
      </c>
      <c r="F24" s="17" t="b">
        <f t="shared" si="1"/>
        <v>0</v>
      </c>
      <c r="G24" s="19" t="str">
        <f t="shared" si="2"/>
        <v/>
      </c>
      <c r="H24" s="103">
        <f t="shared" si="3"/>
        <v>0</v>
      </c>
    </row>
    <row r="25" spans="1:8" x14ac:dyDescent="0.2">
      <c r="A25" s="127"/>
      <c r="B25" s="104"/>
      <c r="C25" s="105"/>
      <c r="D25" s="105"/>
      <c r="E25" s="17">
        <f t="shared" si="0"/>
        <v>0</v>
      </c>
      <c r="F25" s="17" t="b">
        <f t="shared" si="1"/>
        <v>0</v>
      </c>
      <c r="G25" s="19" t="str">
        <f t="shared" si="2"/>
        <v/>
      </c>
      <c r="H25" s="103">
        <f t="shared" si="3"/>
        <v>0</v>
      </c>
    </row>
    <row r="26" spans="1:8" x14ac:dyDescent="0.2">
      <c r="A26" s="127"/>
      <c r="B26" s="104"/>
      <c r="C26" s="105"/>
      <c r="D26" s="105"/>
      <c r="E26" s="17">
        <f t="shared" si="0"/>
        <v>0</v>
      </c>
      <c r="F26" s="17" t="b">
        <f t="shared" si="1"/>
        <v>0</v>
      </c>
      <c r="G26" s="19" t="str">
        <f t="shared" si="2"/>
        <v/>
      </c>
      <c r="H26" s="103">
        <f t="shared" si="3"/>
        <v>0</v>
      </c>
    </row>
    <row r="27" spans="1:8" x14ac:dyDescent="0.2">
      <c r="A27" s="127"/>
      <c r="B27" s="106"/>
      <c r="C27" s="105"/>
      <c r="D27" s="105"/>
      <c r="E27" s="17">
        <f t="shared" si="0"/>
        <v>0</v>
      </c>
      <c r="F27" s="17" t="b">
        <f t="shared" si="1"/>
        <v>0</v>
      </c>
      <c r="G27" s="19" t="str">
        <f t="shared" si="2"/>
        <v/>
      </c>
      <c r="H27" s="103">
        <f t="shared" si="3"/>
        <v>0</v>
      </c>
    </row>
    <row r="28" spans="1:8" x14ac:dyDescent="0.2">
      <c r="A28" s="127"/>
      <c r="B28" s="106"/>
      <c r="C28" s="105"/>
      <c r="D28" s="105"/>
      <c r="E28" s="17">
        <f t="shared" si="0"/>
        <v>0</v>
      </c>
      <c r="F28" s="17" t="b">
        <f t="shared" si="1"/>
        <v>0</v>
      </c>
      <c r="G28" s="19" t="str">
        <f t="shared" si="2"/>
        <v/>
      </c>
      <c r="H28" s="103">
        <f t="shared" si="3"/>
        <v>0</v>
      </c>
    </row>
    <row r="29" spans="1:8" x14ac:dyDescent="0.2">
      <c r="A29" s="127"/>
      <c r="B29" s="106"/>
      <c r="C29" s="105"/>
      <c r="D29" s="105"/>
      <c r="E29" s="17">
        <f t="shared" si="0"/>
        <v>0</v>
      </c>
      <c r="F29" s="17" t="b">
        <f t="shared" si="1"/>
        <v>0</v>
      </c>
      <c r="G29" s="19" t="str">
        <f t="shared" si="2"/>
        <v/>
      </c>
      <c r="H29" s="103">
        <f t="shared" si="3"/>
        <v>0</v>
      </c>
    </row>
    <row r="30" spans="1:8" x14ac:dyDescent="0.2">
      <c r="A30" s="127"/>
      <c r="B30" s="106"/>
      <c r="C30" s="105"/>
      <c r="D30" s="105"/>
      <c r="E30" s="17">
        <f t="shared" si="0"/>
        <v>0</v>
      </c>
      <c r="F30" s="17" t="b">
        <f t="shared" si="1"/>
        <v>0</v>
      </c>
      <c r="G30" s="19" t="str">
        <f t="shared" si="2"/>
        <v/>
      </c>
      <c r="H30" s="103">
        <f t="shared" si="3"/>
        <v>0</v>
      </c>
    </row>
    <row r="31" spans="1:8" x14ac:dyDescent="0.2">
      <c r="A31" s="127"/>
      <c r="B31" s="106"/>
      <c r="C31" s="105"/>
      <c r="D31" s="105"/>
      <c r="E31" s="17">
        <f t="shared" si="0"/>
        <v>0</v>
      </c>
      <c r="F31" s="17" t="b">
        <f t="shared" si="1"/>
        <v>0</v>
      </c>
      <c r="G31" s="19" t="str">
        <f t="shared" si="2"/>
        <v/>
      </c>
      <c r="H31" s="103">
        <f t="shared" si="3"/>
        <v>0</v>
      </c>
    </row>
    <row r="32" spans="1:8" ht="12" customHeight="1" x14ac:dyDescent="0.2">
      <c r="A32" s="127"/>
      <c r="B32" s="106"/>
      <c r="C32" s="105"/>
      <c r="D32" s="105"/>
      <c r="E32" s="17">
        <f t="shared" si="0"/>
        <v>0</v>
      </c>
      <c r="F32" s="17" t="b">
        <f t="shared" si="1"/>
        <v>0</v>
      </c>
      <c r="G32" s="19" t="str">
        <f t="shared" si="2"/>
        <v/>
      </c>
      <c r="H32" s="103">
        <f t="shared" si="3"/>
        <v>0</v>
      </c>
    </row>
    <row r="33" spans="1:8" x14ac:dyDescent="0.2">
      <c r="A33" s="127"/>
      <c r="B33" s="107"/>
      <c r="C33" s="105"/>
      <c r="D33" s="105"/>
      <c r="E33" s="17">
        <f t="shared" si="0"/>
        <v>0</v>
      </c>
      <c r="F33" s="17" t="b">
        <f t="shared" si="1"/>
        <v>0</v>
      </c>
      <c r="G33" s="19" t="str">
        <f t="shared" si="2"/>
        <v/>
      </c>
      <c r="H33" s="103">
        <f t="shared" si="3"/>
        <v>0</v>
      </c>
    </row>
    <row r="34" spans="1:8" x14ac:dyDescent="0.2">
      <c r="A34" s="127"/>
      <c r="B34" s="107"/>
      <c r="C34" s="105"/>
      <c r="D34" s="105"/>
      <c r="E34" s="17">
        <f t="shared" si="0"/>
        <v>0</v>
      </c>
      <c r="F34" s="17" t="b">
        <f t="shared" si="1"/>
        <v>0</v>
      </c>
      <c r="G34" s="19" t="str">
        <f t="shared" si="2"/>
        <v/>
      </c>
      <c r="H34" s="103">
        <f t="shared" si="3"/>
        <v>0</v>
      </c>
    </row>
    <row r="35" spans="1:8" x14ac:dyDescent="0.2">
      <c r="A35" s="127"/>
      <c r="B35" s="107"/>
      <c r="C35" s="105"/>
      <c r="D35" s="105"/>
      <c r="E35" s="17">
        <f t="shared" si="0"/>
        <v>0</v>
      </c>
      <c r="F35" s="17" t="b">
        <f t="shared" si="1"/>
        <v>0</v>
      </c>
      <c r="G35" s="19" t="str">
        <f t="shared" si="2"/>
        <v/>
      </c>
      <c r="H35" s="103">
        <f t="shared" si="3"/>
        <v>0</v>
      </c>
    </row>
    <row r="36" spans="1:8" ht="13.5" customHeight="1" x14ac:dyDescent="0.2">
      <c r="A36" s="127"/>
      <c r="B36" s="107"/>
      <c r="C36" s="105"/>
      <c r="D36" s="105"/>
      <c r="E36" s="17">
        <f t="shared" si="0"/>
        <v>0</v>
      </c>
      <c r="F36" s="17" t="b">
        <f t="shared" si="1"/>
        <v>0</v>
      </c>
      <c r="G36" s="19" t="str">
        <f t="shared" si="2"/>
        <v/>
      </c>
      <c r="H36" s="103">
        <f t="shared" si="3"/>
        <v>0</v>
      </c>
    </row>
    <row r="37" spans="1:8" ht="13.5" customHeight="1" x14ac:dyDescent="0.2">
      <c r="A37" s="127"/>
      <c r="B37" s="107"/>
      <c r="C37" s="105"/>
      <c r="D37" s="105"/>
      <c r="E37" s="17">
        <f t="shared" si="0"/>
        <v>0</v>
      </c>
      <c r="F37" s="17" t="b">
        <f t="shared" si="1"/>
        <v>0</v>
      </c>
      <c r="G37" s="19" t="str">
        <f t="shared" si="2"/>
        <v/>
      </c>
      <c r="H37" s="103">
        <f t="shared" si="3"/>
        <v>0</v>
      </c>
    </row>
    <row r="38" spans="1:8" ht="13.5" customHeight="1" x14ac:dyDescent="0.2">
      <c r="A38" s="127"/>
      <c r="B38" s="108"/>
      <c r="C38" s="105"/>
      <c r="D38" s="105"/>
      <c r="E38" s="17">
        <f t="shared" si="0"/>
        <v>0</v>
      </c>
      <c r="F38" s="17" t="b">
        <f t="shared" si="1"/>
        <v>0</v>
      </c>
      <c r="G38" s="19" t="str">
        <f t="shared" si="2"/>
        <v/>
      </c>
      <c r="H38" s="103">
        <f t="shared" si="3"/>
        <v>0</v>
      </c>
    </row>
    <row r="39" spans="1:8" ht="13.5" customHeight="1" x14ac:dyDescent="0.2">
      <c r="A39" s="127"/>
      <c r="B39" s="108"/>
      <c r="C39" s="105"/>
      <c r="D39" s="105"/>
      <c r="E39" s="17">
        <f t="shared" si="0"/>
        <v>0</v>
      </c>
      <c r="F39" s="17" t="b">
        <f t="shared" si="1"/>
        <v>0</v>
      </c>
      <c r="G39" s="19" t="str">
        <f t="shared" si="2"/>
        <v/>
      </c>
      <c r="H39" s="103">
        <f t="shared" si="3"/>
        <v>0</v>
      </c>
    </row>
    <row r="40" spans="1:8" ht="13.5" customHeight="1" x14ac:dyDescent="0.2">
      <c r="A40" s="127"/>
      <c r="B40" s="108"/>
      <c r="C40" s="105"/>
      <c r="D40" s="105"/>
      <c r="E40" s="17">
        <f t="shared" si="0"/>
        <v>0</v>
      </c>
      <c r="F40" s="17" t="b">
        <f t="shared" si="1"/>
        <v>0</v>
      </c>
      <c r="G40" s="19" t="str">
        <f t="shared" si="2"/>
        <v/>
      </c>
      <c r="H40" s="103">
        <f t="shared" si="3"/>
        <v>0</v>
      </c>
    </row>
    <row r="41" spans="1:8" x14ac:dyDescent="0.2">
      <c r="A41" s="127"/>
      <c r="B41" s="108"/>
      <c r="C41" s="105"/>
      <c r="D41" s="105"/>
      <c r="E41" s="17">
        <f t="shared" si="0"/>
        <v>0</v>
      </c>
      <c r="F41" s="17" t="b">
        <f t="shared" si="1"/>
        <v>0</v>
      </c>
      <c r="G41" s="19" t="str">
        <f t="shared" si="2"/>
        <v/>
      </c>
      <c r="H41" s="103">
        <f t="shared" si="3"/>
        <v>0</v>
      </c>
    </row>
    <row r="42" spans="1:8" x14ac:dyDescent="0.2">
      <c r="A42" s="127"/>
      <c r="B42" s="108"/>
      <c r="C42" s="105"/>
      <c r="D42" s="105"/>
      <c r="E42" s="17">
        <f t="shared" si="0"/>
        <v>0</v>
      </c>
      <c r="F42" s="17" t="b">
        <f t="shared" si="1"/>
        <v>0</v>
      </c>
      <c r="G42" s="19" t="str">
        <f t="shared" si="2"/>
        <v/>
      </c>
      <c r="H42" s="103">
        <f t="shared" si="3"/>
        <v>0</v>
      </c>
    </row>
    <row r="43" spans="1:8" x14ac:dyDescent="0.2">
      <c r="A43" s="127"/>
      <c r="B43" s="108"/>
      <c r="C43" s="105"/>
      <c r="D43" s="105"/>
      <c r="E43" s="17">
        <f t="shared" ref="E43:E74" si="4">(D43+C43)/2</f>
        <v>0</v>
      </c>
      <c r="F43" s="17" t="b">
        <f t="shared" si="1"/>
        <v>0</v>
      </c>
      <c r="G43" s="19" t="str">
        <f t="shared" si="2"/>
        <v/>
      </c>
      <c r="H43" s="103">
        <f t="shared" si="3"/>
        <v>0</v>
      </c>
    </row>
    <row r="44" spans="1:8" x14ac:dyDescent="0.2">
      <c r="A44" s="128"/>
      <c r="B44" s="108"/>
      <c r="C44" s="105"/>
      <c r="D44" s="105"/>
      <c r="E44" s="17">
        <f t="shared" si="4"/>
        <v>0</v>
      </c>
      <c r="F44" s="17" t="b">
        <f t="shared" si="1"/>
        <v>0</v>
      </c>
      <c r="G44" s="19" t="str">
        <f t="shared" si="2"/>
        <v/>
      </c>
      <c r="H44" s="103">
        <f t="shared" si="3"/>
        <v>0</v>
      </c>
    </row>
    <row r="45" spans="1:8" ht="12.75" customHeight="1" x14ac:dyDescent="0.2">
      <c r="A45" s="126" t="s">
        <v>94</v>
      </c>
      <c r="B45" s="109"/>
      <c r="C45" s="110"/>
      <c r="D45" s="111"/>
      <c r="E45" s="18">
        <f t="shared" si="4"/>
        <v>0</v>
      </c>
      <c r="F45" s="18" t="b">
        <f>IF(ISNUMBER(C45)=TRUE,IF(ISNUMBER(E45)=TRUE,C45-E45,""))</f>
        <v>0</v>
      </c>
      <c r="G45" s="20" t="str">
        <f>IF(F45="&lt; Seuil","Bon",IF(F45=FALSE,"",ABS(F45/E45)))</f>
        <v/>
      </c>
      <c r="H45" s="103">
        <f t="shared" ref="H45:H74" si="5">IF(NOT(ISNUMBER(G45)),0,IF(G45&lt;=$K$6,1,IF(G45&gt;$K$6,2)))</f>
        <v>0</v>
      </c>
    </row>
    <row r="46" spans="1:8" ht="12.75" customHeight="1" x14ac:dyDescent="0.2">
      <c r="A46" s="127"/>
      <c r="B46" s="112"/>
      <c r="C46" s="110"/>
      <c r="D46" s="111"/>
      <c r="E46" s="17">
        <f t="shared" si="4"/>
        <v>0</v>
      </c>
      <c r="F46" s="18" t="b">
        <f t="shared" ref="F46:F74" si="6">IF(ISNUMBER(C46)=TRUE,IF(ISNUMBER(E46)=TRUE,C46-E46,""))</f>
        <v>0</v>
      </c>
      <c r="G46" s="20" t="str">
        <f t="shared" ref="G46:G74" si="7">IF(F46="&lt; Seuil","Bon",IF(F46=FALSE,"",ABS(F46/E46)))</f>
        <v/>
      </c>
      <c r="H46" s="103">
        <f t="shared" si="5"/>
        <v>0</v>
      </c>
    </row>
    <row r="47" spans="1:8" ht="12.75" customHeight="1" x14ac:dyDescent="0.2">
      <c r="A47" s="127"/>
      <c r="B47" s="112"/>
      <c r="C47" s="110"/>
      <c r="D47" s="111"/>
      <c r="E47" s="17">
        <f t="shared" si="4"/>
        <v>0</v>
      </c>
      <c r="F47" s="18" t="b">
        <f t="shared" si="6"/>
        <v>0</v>
      </c>
      <c r="G47" s="20" t="str">
        <f t="shared" si="7"/>
        <v/>
      </c>
      <c r="H47" s="103">
        <f t="shared" si="5"/>
        <v>0</v>
      </c>
    </row>
    <row r="48" spans="1:8" x14ac:dyDescent="0.2">
      <c r="A48" s="127"/>
      <c r="B48" s="112"/>
      <c r="C48" s="110"/>
      <c r="D48" s="111"/>
      <c r="E48" s="17">
        <f t="shared" si="4"/>
        <v>0</v>
      </c>
      <c r="F48" s="18" t="b">
        <f t="shared" si="6"/>
        <v>0</v>
      </c>
      <c r="G48" s="20" t="str">
        <f t="shared" si="7"/>
        <v/>
      </c>
      <c r="H48" s="103">
        <f t="shared" si="5"/>
        <v>0</v>
      </c>
    </row>
    <row r="49" spans="1:8" x14ac:dyDescent="0.2">
      <c r="A49" s="127"/>
      <c r="B49" s="113"/>
      <c r="C49" s="110"/>
      <c r="D49" s="111"/>
      <c r="E49" s="17">
        <f t="shared" si="4"/>
        <v>0</v>
      </c>
      <c r="F49" s="18" t="b">
        <f t="shared" si="6"/>
        <v>0</v>
      </c>
      <c r="G49" s="20" t="str">
        <f t="shared" si="7"/>
        <v/>
      </c>
      <c r="H49" s="103">
        <f t="shared" si="5"/>
        <v>0</v>
      </c>
    </row>
    <row r="50" spans="1:8" x14ac:dyDescent="0.2">
      <c r="A50" s="127"/>
      <c r="B50" s="112"/>
      <c r="C50" s="110"/>
      <c r="D50" s="111"/>
      <c r="E50" s="17">
        <f t="shared" si="4"/>
        <v>0</v>
      </c>
      <c r="F50" s="18" t="b">
        <f t="shared" si="6"/>
        <v>0</v>
      </c>
      <c r="G50" s="20" t="str">
        <f t="shared" si="7"/>
        <v/>
      </c>
      <c r="H50" s="103">
        <f t="shared" si="5"/>
        <v>0</v>
      </c>
    </row>
    <row r="51" spans="1:8" x14ac:dyDescent="0.2">
      <c r="A51" s="127"/>
      <c r="B51" s="112"/>
      <c r="C51" s="110"/>
      <c r="D51" s="111"/>
      <c r="E51" s="17">
        <f t="shared" si="4"/>
        <v>0</v>
      </c>
      <c r="F51" s="18" t="b">
        <f t="shared" si="6"/>
        <v>0</v>
      </c>
      <c r="G51" s="20" t="str">
        <f t="shared" si="7"/>
        <v/>
      </c>
      <c r="H51" s="103">
        <f t="shared" si="5"/>
        <v>0</v>
      </c>
    </row>
    <row r="52" spans="1:8" x14ac:dyDescent="0.2">
      <c r="A52" s="127"/>
      <c r="B52" s="112"/>
      <c r="C52" s="110"/>
      <c r="D52" s="111"/>
      <c r="E52" s="17">
        <f t="shared" si="4"/>
        <v>0</v>
      </c>
      <c r="F52" s="18" t="b">
        <f t="shared" si="6"/>
        <v>0</v>
      </c>
      <c r="G52" s="20" t="str">
        <f t="shared" si="7"/>
        <v/>
      </c>
      <c r="H52" s="103">
        <f t="shared" si="5"/>
        <v>0</v>
      </c>
    </row>
    <row r="53" spans="1:8" x14ac:dyDescent="0.2">
      <c r="A53" s="127"/>
      <c r="B53" s="112"/>
      <c r="C53" s="110"/>
      <c r="D53" s="111"/>
      <c r="E53" s="17">
        <f t="shared" si="4"/>
        <v>0</v>
      </c>
      <c r="F53" s="18" t="b">
        <f t="shared" si="6"/>
        <v>0</v>
      </c>
      <c r="G53" s="20" t="str">
        <f t="shared" si="7"/>
        <v/>
      </c>
      <c r="H53" s="103">
        <f t="shared" si="5"/>
        <v>0</v>
      </c>
    </row>
    <row r="54" spans="1:8" x14ac:dyDescent="0.2">
      <c r="A54" s="127"/>
      <c r="B54" s="112"/>
      <c r="C54" s="110"/>
      <c r="D54" s="111"/>
      <c r="E54" s="17">
        <f t="shared" si="4"/>
        <v>0</v>
      </c>
      <c r="F54" s="18" t="b">
        <f t="shared" si="6"/>
        <v>0</v>
      </c>
      <c r="G54" s="20" t="str">
        <f t="shared" si="7"/>
        <v/>
      </c>
      <c r="H54" s="103">
        <f t="shared" si="5"/>
        <v>0</v>
      </c>
    </row>
    <row r="55" spans="1:8" x14ac:dyDescent="0.2">
      <c r="A55" s="127"/>
      <c r="B55" s="112"/>
      <c r="C55" s="110"/>
      <c r="D55" s="111"/>
      <c r="E55" s="17">
        <f t="shared" si="4"/>
        <v>0</v>
      </c>
      <c r="F55" s="18" t="b">
        <f t="shared" si="6"/>
        <v>0</v>
      </c>
      <c r="G55" s="20" t="str">
        <f t="shared" si="7"/>
        <v/>
      </c>
      <c r="H55" s="103">
        <f t="shared" si="5"/>
        <v>0</v>
      </c>
    </row>
    <row r="56" spans="1:8" x14ac:dyDescent="0.2">
      <c r="A56" s="127"/>
      <c r="B56" s="112"/>
      <c r="C56" s="110"/>
      <c r="D56" s="111"/>
      <c r="E56" s="17">
        <f t="shared" si="4"/>
        <v>0</v>
      </c>
      <c r="F56" s="18" t="b">
        <f t="shared" si="6"/>
        <v>0</v>
      </c>
      <c r="G56" s="20" t="str">
        <f t="shared" si="7"/>
        <v/>
      </c>
      <c r="H56" s="103">
        <f t="shared" si="5"/>
        <v>0</v>
      </c>
    </row>
    <row r="57" spans="1:8" x14ac:dyDescent="0.2">
      <c r="A57" s="127"/>
      <c r="B57" s="112"/>
      <c r="C57" s="110"/>
      <c r="D57" s="111"/>
      <c r="E57" s="17">
        <f t="shared" si="4"/>
        <v>0</v>
      </c>
      <c r="F57" s="18" t="b">
        <f t="shared" si="6"/>
        <v>0</v>
      </c>
      <c r="G57" s="20" t="str">
        <f t="shared" si="7"/>
        <v/>
      </c>
      <c r="H57" s="103">
        <f t="shared" si="5"/>
        <v>0</v>
      </c>
    </row>
    <row r="58" spans="1:8" x14ac:dyDescent="0.2">
      <c r="A58" s="127"/>
      <c r="B58" s="112"/>
      <c r="C58" s="110"/>
      <c r="D58" s="111"/>
      <c r="E58" s="17">
        <f t="shared" si="4"/>
        <v>0</v>
      </c>
      <c r="F58" s="18" t="b">
        <f t="shared" si="6"/>
        <v>0</v>
      </c>
      <c r="G58" s="20" t="str">
        <f t="shared" si="7"/>
        <v/>
      </c>
      <c r="H58" s="103">
        <f t="shared" si="5"/>
        <v>0</v>
      </c>
    </row>
    <row r="59" spans="1:8" x14ac:dyDescent="0.2">
      <c r="A59" s="127"/>
      <c r="B59" s="112"/>
      <c r="C59" s="110"/>
      <c r="D59" s="111"/>
      <c r="E59" s="17">
        <f t="shared" si="4"/>
        <v>0</v>
      </c>
      <c r="F59" s="18" t="b">
        <f t="shared" si="6"/>
        <v>0</v>
      </c>
      <c r="G59" s="20" t="str">
        <f t="shared" si="7"/>
        <v/>
      </c>
      <c r="H59" s="103">
        <f t="shared" si="5"/>
        <v>0</v>
      </c>
    </row>
    <row r="60" spans="1:8" x14ac:dyDescent="0.2">
      <c r="A60" s="127"/>
      <c r="B60" s="112"/>
      <c r="C60" s="110"/>
      <c r="D60" s="111"/>
      <c r="E60" s="17">
        <f t="shared" si="4"/>
        <v>0</v>
      </c>
      <c r="F60" s="18" t="b">
        <f t="shared" si="6"/>
        <v>0</v>
      </c>
      <c r="G60" s="20" t="str">
        <f t="shared" si="7"/>
        <v/>
      </c>
      <c r="H60" s="103">
        <f t="shared" si="5"/>
        <v>0</v>
      </c>
    </row>
    <row r="61" spans="1:8" x14ac:dyDescent="0.2">
      <c r="A61" s="127"/>
      <c r="B61" s="112"/>
      <c r="C61" s="110"/>
      <c r="D61" s="111"/>
      <c r="E61" s="17">
        <f t="shared" si="4"/>
        <v>0</v>
      </c>
      <c r="F61" s="18" t="b">
        <f t="shared" si="6"/>
        <v>0</v>
      </c>
      <c r="G61" s="20" t="str">
        <f t="shared" si="7"/>
        <v/>
      </c>
      <c r="H61" s="103">
        <f t="shared" si="5"/>
        <v>0</v>
      </c>
    </row>
    <row r="62" spans="1:8" x14ac:dyDescent="0.2">
      <c r="A62" s="127"/>
      <c r="B62" s="112"/>
      <c r="C62" s="110"/>
      <c r="D62" s="111"/>
      <c r="E62" s="17">
        <f t="shared" si="4"/>
        <v>0</v>
      </c>
      <c r="F62" s="18" t="b">
        <f t="shared" si="6"/>
        <v>0</v>
      </c>
      <c r="G62" s="20" t="str">
        <f t="shared" si="7"/>
        <v/>
      </c>
      <c r="H62" s="103">
        <f t="shared" si="5"/>
        <v>0</v>
      </c>
    </row>
    <row r="63" spans="1:8" x14ac:dyDescent="0.2">
      <c r="A63" s="127"/>
      <c r="B63" s="112"/>
      <c r="C63" s="110"/>
      <c r="D63" s="111"/>
      <c r="E63" s="17">
        <f t="shared" si="4"/>
        <v>0</v>
      </c>
      <c r="F63" s="18" t="b">
        <f t="shared" si="6"/>
        <v>0</v>
      </c>
      <c r="G63" s="20" t="str">
        <f t="shared" si="7"/>
        <v/>
      </c>
      <c r="H63" s="103">
        <f t="shared" si="5"/>
        <v>0</v>
      </c>
    </row>
    <row r="64" spans="1:8" x14ac:dyDescent="0.2">
      <c r="A64" s="127"/>
      <c r="B64" s="112"/>
      <c r="C64" s="110"/>
      <c r="D64" s="111"/>
      <c r="E64" s="17">
        <f t="shared" si="4"/>
        <v>0</v>
      </c>
      <c r="F64" s="18" t="b">
        <f t="shared" si="6"/>
        <v>0</v>
      </c>
      <c r="G64" s="20" t="str">
        <f t="shared" si="7"/>
        <v/>
      </c>
      <c r="H64" s="103">
        <f t="shared" si="5"/>
        <v>0</v>
      </c>
    </row>
    <row r="65" spans="1:8" x14ac:dyDescent="0.2">
      <c r="A65" s="127"/>
      <c r="B65" s="112"/>
      <c r="C65" s="110"/>
      <c r="D65" s="111"/>
      <c r="E65" s="17">
        <f t="shared" si="4"/>
        <v>0</v>
      </c>
      <c r="F65" s="18" t="b">
        <f t="shared" si="6"/>
        <v>0</v>
      </c>
      <c r="G65" s="20" t="str">
        <f t="shared" si="7"/>
        <v/>
      </c>
      <c r="H65" s="103">
        <f t="shared" si="5"/>
        <v>0</v>
      </c>
    </row>
    <row r="66" spans="1:8" x14ac:dyDescent="0.2">
      <c r="A66" s="127"/>
      <c r="B66" s="112"/>
      <c r="C66" s="110"/>
      <c r="D66" s="111"/>
      <c r="E66" s="17">
        <f t="shared" si="4"/>
        <v>0</v>
      </c>
      <c r="F66" s="18" t="b">
        <f t="shared" si="6"/>
        <v>0</v>
      </c>
      <c r="G66" s="20" t="str">
        <f t="shared" si="7"/>
        <v/>
      </c>
      <c r="H66" s="103">
        <f t="shared" si="5"/>
        <v>0</v>
      </c>
    </row>
    <row r="67" spans="1:8" x14ac:dyDescent="0.2">
      <c r="A67" s="127"/>
      <c r="B67" s="112"/>
      <c r="C67" s="110"/>
      <c r="D67" s="111"/>
      <c r="E67" s="17">
        <f t="shared" si="4"/>
        <v>0</v>
      </c>
      <c r="F67" s="18" t="b">
        <f t="shared" si="6"/>
        <v>0</v>
      </c>
      <c r="G67" s="20" t="str">
        <f t="shared" si="7"/>
        <v/>
      </c>
      <c r="H67" s="103">
        <f t="shared" si="5"/>
        <v>0</v>
      </c>
    </row>
    <row r="68" spans="1:8" x14ac:dyDescent="0.2">
      <c r="A68" s="127"/>
      <c r="B68" s="112"/>
      <c r="C68" s="110"/>
      <c r="D68" s="111"/>
      <c r="E68" s="17">
        <f t="shared" si="4"/>
        <v>0</v>
      </c>
      <c r="F68" s="18" t="b">
        <f t="shared" si="6"/>
        <v>0</v>
      </c>
      <c r="G68" s="20" t="str">
        <f t="shared" si="7"/>
        <v/>
      </c>
      <c r="H68" s="103">
        <f t="shared" si="5"/>
        <v>0</v>
      </c>
    </row>
    <row r="69" spans="1:8" x14ac:dyDescent="0.2">
      <c r="A69" s="127"/>
      <c r="B69" s="113"/>
      <c r="C69" s="110"/>
      <c r="D69" s="111"/>
      <c r="E69" s="17">
        <f t="shared" si="4"/>
        <v>0</v>
      </c>
      <c r="F69" s="18" t="b">
        <f t="shared" si="6"/>
        <v>0</v>
      </c>
      <c r="G69" s="20" t="str">
        <f t="shared" si="7"/>
        <v/>
      </c>
      <c r="H69" s="103">
        <f t="shared" si="5"/>
        <v>0</v>
      </c>
    </row>
    <row r="70" spans="1:8" x14ac:dyDescent="0.2">
      <c r="A70" s="127"/>
      <c r="B70" s="113"/>
      <c r="C70" s="110"/>
      <c r="D70" s="111"/>
      <c r="E70" s="17">
        <f t="shared" si="4"/>
        <v>0</v>
      </c>
      <c r="F70" s="18" t="b">
        <f t="shared" si="6"/>
        <v>0</v>
      </c>
      <c r="G70" s="20" t="str">
        <f t="shared" si="7"/>
        <v/>
      </c>
      <c r="H70" s="103">
        <f t="shared" si="5"/>
        <v>0</v>
      </c>
    </row>
    <row r="71" spans="1:8" x14ac:dyDescent="0.2">
      <c r="A71" s="127"/>
      <c r="B71" s="113"/>
      <c r="C71" s="110"/>
      <c r="D71" s="111"/>
      <c r="E71" s="17">
        <f t="shared" si="4"/>
        <v>0</v>
      </c>
      <c r="F71" s="18" t="b">
        <f t="shared" si="6"/>
        <v>0</v>
      </c>
      <c r="G71" s="20" t="str">
        <f t="shared" si="7"/>
        <v/>
      </c>
      <c r="H71" s="103">
        <f t="shared" si="5"/>
        <v>0</v>
      </c>
    </row>
    <row r="72" spans="1:8" x14ac:dyDescent="0.2">
      <c r="A72" s="127"/>
      <c r="B72" s="113"/>
      <c r="C72" s="110"/>
      <c r="D72" s="111"/>
      <c r="E72" s="17">
        <f t="shared" si="4"/>
        <v>0</v>
      </c>
      <c r="F72" s="18" t="b">
        <f t="shared" si="6"/>
        <v>0</v>
      </c>
      <c r="G72" s="20" t="str">
        <f t="shared" si="7"/>
        <v/>
      </c>
      <c r="H72" s="103">
        <f t="shared" si="5"/>
        <v>0</v>
      </c>
    </row>
    <row r="73" spans="1:8" x14ac:dyDescent="0.2">
      <c r="A73" s="127"/>
      <c r="B73" s="113"/>
      <c r="C73" s="110"/>
      <c r="D73" s="111"/>
      <c r="E73" s="17">
        <f t="shared" si="4"/>
        <v>0</v>
      </c>
      <c r="F73" s="18" t="b">
        <f t="shared" si="6"/>
        <v>0</v>
      </c>
      <c r="G73" s="20" t="str">
        <f t="shared" si="7"/>
        <v/>
      </c>
      <c r="H73" s="103">
        <f t="shared" si="5"/>
        <v>0</v>
      </c>
    </row>
    <row r="74" spans="1:8" x14ac:dyDescent="0.2">
      <c r="A74" s="128"/>
      <c r="B74" s="113"/>
      <c r="C74" s="110"/>
      <c r="D74" s="111"/>
      <c r="E74" s="17">
        <f t="shared" si="4"/>
        <v>0</v>
      </c>
      <c r="F74" s="18" t="b">
        <f t="shared" si="6"/>
        <v>0</v>
      </c>
      <c r="G74" s="20" t="str">
        <f t="shared" si="7"/>
        <v/>
      </c>
      <c r="H74" s="103">
        <f t="shared" si="5"/>
        <v>0</v>
      </c>
    </row>
    <row r="75" spans="1:8" x14ac:dyDescent="0.2">
      <c r="H75" s="102"/>
    </row>
    <row r="76" spans="1:8" x14ac:dyDescent="0.2">
      <c r="H76" s="102"/>
    </row>
  </sheetData>
  <sheetProtection password="DCF5" sheet="1" insertRows="0" selectLockedCells="1"/>
  <protectedRanges>
    <protectedRange sqref="E11:E74 C45:D74" name="Saisie"/>
  </protectedRanges>
  <mergeCells count="11">
    <mergeCell ref="D5:F5"/>
    <mergeCell ref="J1:J5"/>
    <mergeCell ref="K1:K5"/>
    <mergeCell ref="N6:O6"/>
    <mergeCell ref="A45:A74"/>
    <mergeCell ref="A11:A44"/>
    <mergeCell ref="E8:E10"/>
    <mergeCell ref="F8:G9"/>
    <mergeCell ref="C8:D9"/>
    <mergeCell ref="B2:D2"/>
    <mergeCell ref="B3:E3"/>
  </mergeCells>
  <phoneticPr fontId="5" type="noConversion"/>
  <conditionalFormatting sqref="F11:F44">
    <cfRule type="cellIs" dxfId="5" priority="1" stopIfTrue="1" operator="equal">
      <formula>"&lt; Seuil"</formula>
    </cfRule>
    <cfRule type="expression" dxfId="4" priority="2" stopIfTrue="1">
      <formula>NOT(ISNUMBER($F11))</formula>
    </cfRule>
  </conditionalFormatting>
  <conditionalFormatting sqref="F45:F74">
    <cfRule type="expression" dxfId="3" priority="3" stopIfTrue="1">
      <formula>NOT(ISNUMBER($F45))</formula>
    </cfRule>
  </conditionalFormatting>
  <conditionalFormatting sqref="E11:E74">
    <cfRule type="expression" dxfId="2" priority="4" stopIfTrue="1">
      <formula>NOT(ISNUMBER(E11))</formula>
    </cfRule>
  </conditionalFormatting>
  <conditionalFormatting sqref="G11:G74">
    <cfRule type="expression" dxfId="1" priority="5" stopIfTrue="1">
      <formula>IF(H11=1,1,0)</formula>
    </cfRule>
    <cfRule type="expression" dxfId="0" priority="6" stopIfTrue="1">
      <formula>IF(H11=2,1,0)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60"/>
  <sheetViews>
    <sheetView showGridLines="0" topLeftCell="AE16" workbookViewId="0">
      <selection activeCell="AW34" sqref="A1:IV65536"/>
    </sheetView>
  </sheetViews>
  <sheetFormatPr baseColWidth="10" defaultRowHeight="12.75" x14ac:dyDescent="0.2"/>
  <cols>
    <col min="1" max="1" width="3.5703125" customWidth="1"/>
    <col min="5" max="5" width="5.7109375" customWidth="1"/>
    <col min="6" max="6" width="4.85546875" customWidth="1"/>
    <col min="10" max="10" width="5.85546875" customWidth="1"/>
    <col min="11" max="11" width="8.42578125" customWidth="1"/>
    <col min="15" max="15" width="4.7109375" customWidth="1"/>
    <col min="16" max="16" width="6" customWidth="1"/>
    <col min="20" max="20" width="4.42578125" customWidth="1"/>
    <col min="21" max="21" width="4.140625" customWidth="1"/>
    <col min="25" max="25" width="5.140625" customWidth="1"/>
    <col min="26" max="26" width="6.42578125" customWidth="1"/>
    <col min="30" max="30" width="5.28515625" customWidth="1"/>
    <col min="31" max="31" width="4.85546875" customWidth="1"/>
    <col min="35" max="35" width="4.140625" customWidth="1"/>
    <col min="36" max="36" width="4.42578125" customWidth="1"/>
    <col min="40" max="41" width="5.28515625" customWidth="1"/>
    <col min="45" max="45" width="6.42578125" customWidth="1"/>
    <col min="46" max="46" width="4.85546875" customWidth="1"/>
  </cols>
  <sheetData>
    <row r="1" spans="2:48" ht="20.25" x14ac:dyDescent="0.3">
      <c r="B1" s="152" t="s">
        <v>35</v>
      </c>
      <c r="C1" s="152"/>
      <c r="D1" s="41"/>
      <c r="E1" s="42"/>
      <c r="G1" s="43" t="s">
        <v>12</v>
      </c>
      <c r="H1" s="41"/>
      <c r="I1" s="41"/>
      <c r="J1" s="42"/>
      <c r="K1" s="170" t="s">
        <v>16</v>
      </c>
      <c r="L1" s="171"/>
      <c r="M1" s="1"/>
      <c r="O1" s="40"/>
      <c r="P1" s="173" t="s">
        <v>11</v>
      </c>
      <c r="Q1" s="171"/>
      <c r="R1" s="1"/>
      <c r="T1" s="40"/>
      <c r="V1" s="152" t="s">
        <v>0</v>
      </c>
      <c r="W1" s="152"/>
      <c r="Y1" s="40"/>
      <c r="AA1" s="152" t="s">
        <v>10</v>
      </c>
      <c r="AB1" s="152"/>
      <c r="AD1" s="40"/>
      <c r="AF1" s="152" t="s">
        <v>22</v>
      </c>
      <c r="AG1" s="152"/>
      <c r="AI1" s="40"/>
      <c r="AK1" s="152" t="s">
        <v>85</v>
      </c>
      <c r="AL1" s="152"/>
      <c r="AN1" s="40"/>
      <c r="AP1" s="152" t="s">
        <v>89</v>
      </c>
      <c r="AQ1" s="152"/>
      <c r="AS1" s="40"/>
      <c r="AU1" s="99" t="s">
        <v>95</v>
      </c>
    </row>
    <row r="2" spans="2:48" x14ac:dyDescent="0.2">
      <c r="B2" s="33"/>
      <c r="C2" s="33"/>
      <c r="D2" s="33"/>
      <c r="E2" s="40"/>
      <c r="J2" s="40"/>
      <c r="K2" s="1"/>
      <c r="L2" s="1"/>
      <c r="M2" s="1"/>
      <c r="O2" s="40"/>
      <c r="P2" s="1"/>
      <c r="Q2" s="1"/>
      <c r="R2" s="1"/>
      <c r="T2" s="40"/>
      <c r="V2" s="33"/>
      <c r="W2" s="33"/>
      <c r="Y2" s="40"/>
      <c r="AD2" s="40"/>
      <c r="AI2" s="40"/>
      <c r="AN2" s="40"/>
      <c r="AS2" s="40"/>
    </row>
    <row r="3" spans="2:48" x14ac:dyDescent="0.2">
      <c r="B3" s="150" t="s">
        <v>34</v>
      </c>
      <c r="C3" s="151"/>
      <c r="E3" s="40"/>
      <c r="G3" s="150" t="s">
        <v>34</v>
      </c>
      <c r="H3" s="151"/>
      <c r="J3" s="40"/>
      <c r="K3" s="1"/>
      <c r="L3" s="150" t="s">
        <v>34</v>
      </c>
      <c r="M3" s="151"/>
      <c r="O3" s="40"/>
      <c r="P3" s="1"/>
      <c r="Q3" s="150" t="s">
        <v>34</v>
      </c>
      <c r="R3" s="151"/>
      <c r="T3" s="40"/>
      <c r="V3" s="150" t="s">
        <v>34</v>
      </c>
      <c r="W3" s="151"/>
      <c r="Y3" s="40"/>
      <c r="AA3" s="150" t="s">
        <v>34</v>
      </c>
      <c r="AB3" s="151"/>
      <c r="AD3" s="40"/>
      <c r="AF3" s="150" t="s">
        <v>34</v>
      </c>
      <c r="AG3" s="151"/>
      <c r="AI3" s="40"/>
      <c r="AK3" s="150" t="s">
        <v>34</v>
      </c>
      <c r="AL3" s="151"/>
      <c r="AN3" s="40"/>
      <c r="AP3" s="150" t="s">
        <v>34</v>
      </c>
      <c r="AQ3" s="151"/>
      <c r="AS3" s="40"/>
      <c r="AU3" s="150" t="s">
        <v>34</v>
      </c>
      <c r="AV3" s="151"/>
    </row>
    <row r="4" spans="2:48" x14ac:dyDescent="0.2">
      <c r="B4" s="18">
        <v>0</v>
      </c>
      <c r="C4" s="18">
        <v>0</v>
      </c>
      <c r="E4" s="40"/>
      <c r="G4" s="38">
        <v>0</v>
      </c>
      <c r="H4" s="38">
        <v>0</v>
      </c>
      <c r="J4" s="40"/>
      <c r="K4" s="1"/>
      <c r="L4" s="26">
        <v>0</v>
      </c>
      <c r="M4" s="26">
        <v>0</v>
      </c>
      <c r="O4" s="40"/>
      <c r="P4" s="1"/>
      <c r="Q4" s="38">
        <v>0</v>
      </c>
      <c r="R4" s="38">
        <v>0</v>
      </c>
      <c r="T4" s="40"/>
      <c r="V4" s="18">
        <v>0</v>
      </c>
      <c r="W4" s="18">
        <v>0</v>
      </c>
      <c r="Y4" s="40"/>
      <c r="AA4" s="38">
        <v>0</v>
      </c>
      <c r="AB4" s="38">
        <v>0</v>
      </c>
      <c r="AD4" s="40"/>
      <c r="AF4" s="38">
        <v>0</v>
      </c>
      <c r="AG4" s="38">
        <v>0</v>
      </c>
      <c r="AI4" s="40"/>
      <c r="AK4" s="38">
        <v>0</v>
      </c>
      <c r="AL4" s="38">
        <v>0</v>
      </c>
      <c r="AN4" s="40"/>
      <c r="AP4" s="38">
        <v>0</v>
      </c>
      <c r="AQ4" s="38">
        <v>0</v>
      </c>
      <c r="AS4" s="40"/>
      <c r="AU4" s="38">
        <v>0</v>
      </c>
      <c r="AV4" s="38">
        <v>0</v>
      </c>
    </row>
    <row r="5" spans="2:48" x14ac:dyDescent="0.2">
      <c r="B5" s="18">
        <v>10</v>
      </c>
      <c r="C5" s="18">
        <v>10</v>
      </c>
      <c r="E5" s="40"/>
      <c r="G5" s="38">
        <v>10</v>
      </c>
      <c r="H5" s="38">
        <v>10</v>
      </c>
      <c r="J5" s="40"/>
      <c r="K5" s="1"/>
      <c r="L5" s="26">
        <v>1</v>
      </c>
      <c r="M5" s="26">
        <v>1</v>
      </c>
      <c r="O5" s="40"/>
      <c r="P5" s="1"/>
      <c r="Q5" s="26">
        <v>0.1</v>
      </c>
      <c r="R5" s="26">
        <v>0.1</v>
      </c>
      <c r="T5" s="40"/>
      <c r="V5" s="18">
        <v>10</v>
      </c>
      <c r="W5" s="18">
        <v>10</v>
      </c>
      <c r="Y5" s="40"/>
      <c r="AA5" s="26">
        <v>5</v>
      </c>
      <c r="AB5" s="26">
        <v>5</v>
      </c>
      <c r="AD5" s="40"/>
      <c r="AF5" s="26">
        <v>5</v>
      </c>
      <c r="AG5" s="26">
        <v>5</v>
      </c>
      <c r="AI5" s="40"/>
      <c r="AK5" s="26">
        <v>0.5</v>
      </c>
      <c r="AL5" s="26">
        <v>0.5</v>
      </c>
      <c r="AN5" s="40"/>
      <c r="AP5" s="26">
        <v>5</v>
      </c>
      <c r="AQ5" s="26">
        <v>5</v>
      </c>
      <c r="AS5" s="40"/>
      <c r="AU5" s="26">
        <v>0.05</v>
      </c>
      <c r="AV5" s="26">
        <v>0.05</v>
      </c>
    </row>
    <row r="6" spans="2:48" x14ac:dyDescent="0.2">
      <c r="B6" s="18">
        <v>50</v>
      </c>
      <c r="C6" s="18">
        <v>50</v>
      </c>
      <c r="E6" s="40"/>
      <c r="G6" s="38">
        <v>20</v>
      </c>
      <c r="H6" s="38">
        <v>20</v>
      </c>
      <c r="J6" s="40"/>
      <c r="K6" s="1"/>
      <c r="L6" s="26">
        <v>5</v>
      </c>
      <c r="M6" s="26">
        <v>5</v>
      </c>
      <c r="O6" s="40"/>
      <c r="P6" s="1"/>
      <c r="Q6" s="26">
        <v>0.2</v>
      </c>
      <c r="R6" s="26">
        <v>0.2</v>
      </c>
      <c r="T6" s="40"/>
      <c r="V6" s="18">
        <v>50</v>
      </c>
      <c r="W6" s="18">
        <v>50</v>
      </c>
      <c r="Y6" s="40"/>
      <c r="AA6" s="26">
        <v>10</v>
      </c>
      <c r="AB6" s="26">
        <v>10</v>
      </c>
      <c r="AD6" s="40"/>
      <c r="AF6" s="26">
        <v>10</v>
      </c>
      <c r="AG6" s="26">
        <v>10</v>
      </c>
      <c r="AI6" s="40"/>
      <c r="AK6" s="26">
        <v>1</v>
      </c>
      <c r="AL6" s="26">
        <v>1</v>
      </c>
      <c r="AN6" s="40"/>
      <c r="AP6" s="26">
        <v>10</v>
      </c>
      <c r="AQ6" s="26">
        <v>10</v>
      </c>
      <c r="AS6" s="40"/>
      <c r="AU6" s="26">
        <v>0.1</v>
      </c>
      <c r="AV6" s="26">
        <v>0.1</v>
      </c>
    </row>
    <row r="7" spans="2:48" x14ac:dyDescent="0.2">
      <c r="B7" s="18">
        <v>100</v>
      </c>
      <c r="C7" s="18">
        <v>100</v>
      </c>
      <c r="E7" s="40"/>
      <c r="G7" s="38">
        <v>30</v>
      </c>
      <c r="H7" s="38">
        <v>30</v>
      </c>
      <c r="J7" s="40"/>
      <c r="K7" s="1"/>
      <c r="L7" s="26">
        <v>10</v>
      </c>
      <c r="M7" s="26">
        <v>10</v>
      </c>
      <c r="O7" s="40"/>
      <c r="P7" s="1"/>
      <c r="Q7" s="38">
        <v>0.5</v>
      </c>
      <c r="R7" s="38">
        <v>0.5</v>
      </c>
      <c r="T7" s="40"/>
      <c r="V7" s="18">
        <v>100</v>
      </c>
      <c r="W7" s="18">
        <v>100</v>
      </c>
      <c r="Y7" s="40"/>
      <c r="AA7" s="38">
        <v>15</v>
      </c>
      <c r="AB7" s="38">
        <v>15</v>
      </c>
      <c r="AD7" s="40"/>
      <c r="AF7" s="38">
        <v>15</v>
      </c>
      <c r="AG7" s="38">
        <v>15</v>
      </c>
      <c r="AI7" s="40"/>
      <c r="AK7" s="38">
        <v>3</v>
      </c>
      <c r="AL7" s="38">
        <v>3</v>
      </c>
      <c r="AN7" s="40"/>
      <c r="AP7" s="38">
        <v>15</v>
      </c>
      <c r="AQ7" s="38">
        <v>15</v>
      </c>
      <c r="AS7" s="40"/>
      <c r="AU7" s="38">
        <v>0.3</v>
      </c>
      <c r="AV7" s="38">
        <v>0.3</v>
      </c>
    </row>
    <row r="8" spans="2:48" x14ac:dyDescent="0.2">
      <c r="B8" s="18">
        <v>300</v>
      </c>
      <c r="C8" s="18">
        <v>300</v>
      </c>
      <c r="E8" s="40"/>
      <c r="G8" s="38">
        <v>50</v>
      </c>
      <c r="H8" s="38">
        <v>50</v>
      </c>
      <c r="J8" s="40"/>
      <c r="K8" s="1"/>
      <c r="L8" s="26">
        <v>20</v>
      </c>
      <c r="M8" s="26">
        <v>20</v>
      </c>
      <c r="O8" s="40"/>
      <c r="P8" s="1"/>
      <c r="Q8" s="26">
        <v>1</v>
      </c>
      <c r="R8" s="26">
        <v>1</v>
      </c>
      <c r="T8" s="40"/>
      <c r="V8" s="18">
        <v>300</v>
      </c>
      <c r="W8" s="18">
        <v>300</v>
      </c>
      <c r="Y8" s="40"/>
      <c r="AA8" s="26">
        <v>20</v>
      </c>
      <c r="AB8" s="26">
        <v>20</v>
      </c>
      <c r="AD8" s="40"/>
      <c r="AF8" s="26">
        <v>20</v>
      </c>
      <c r="AG8" s="26">
        <v>20</v>
      </c>
      <c r="AI8" s="40"/>
      <c r="AK8" s="38">
        <v>5</v>
      </c>
      <c r="AL8" s="38">
        <v>5</v>
      </c>
      <c r="AN8" s="40"/>
      <c r="AP8" s="26">
        <v>20</v>
      </c>
      <c r="AQ8" s="26">
        <v>20</v>
      </c>
      <c r="AS8" s="40"/>
      <c r="AU8" s="38">
        <v>0.5</v>
      </c>
      <c r="AV8" s="38">
        <v>0.5</v>
      </c>
    </row>
    <row r="9" spans="2:48" x14ac:dyDescent="0.2">
      <c r="B9" s="18">
        <v>400</v>
      </c>
      <c r="C9" s="18">
        <v>400</v>
      </c>
      <c r="E9" s="40"/>
      <c r="G9" s="38">
        <v>100</v>
      </c>
      <c r="H9" s="38">
        <v>100</v>
      </c>
      <c r="J9" s="40"/>
      <c r="K9" s="1"/>
      <c r="L9" s="26">
        <v>50</v>
      </c>
      <c r="M9" s="26">
        <v>50</v>
      </c>
      <c r="O9" s="40"/>
      <c r="P9" s="1"/>
      <c r="Q9" s="38">
        <v>2</v>
      </c>
      <c r="R9" s="38">
        <v>2</v>
      </c>
      <c r="T9" s="40"/>
      <c r="V9" s="18">
        <v>400</v>
      </c>
      <c r="W9" s="18">
        <v>400</v>
      </c>
      <c r="Y9" s="40"/>
      <c r="AA9" s="38">
        <v>30</v>
      </c>
      <c r="AB9" s="38">
        <v>30</v>
      </c>
      <c r="AD9" s="40"/>
      <c r="AF9" s="38">
        <v>30</v>
      </c>
      <c r="AG9" s="38">
        <v>30</v>
      </c>
      <c r="AI9" s="40"/>
      <c r="AK9" s="38">
        <v>10</v>
      </c>
      <c r="AL9" s="38">
        <v>10</v>
      </c>
      <c r="AN9" s="40"/>
      <c r="AP9" s="38">
        <v>30</v>
      </c>
      <c r="AQ9" s="38">
        <v>30</v>
      </c>
      <c r="AS9" s="40"/>
      <c r="AU9" s="38">
        <v>0.1</v>
      </c>
      <c r="AV9" s="38">
        <v>0.1</v>
      </c>
    </row>
    <row r="10" spans="2:48" x14ac:dyDescent="0.2">
      <c r="B10" s="26">
        <v>450</v>
      </c>
      <c r="C10" s="26">
        <v>450</v>
      </c>
      <c r="E10" s="40"/>
      <c r="G10" s="38">
        <v>110</v>
      </c>
      <c r="H10" s="37">
        <v>110</v>
      </c>
      <c r="J10" s="40"/>
      <c r="K10" s="1"/>
      <c r="L10" s="26">
        <v>100</v>
      </c>
      <c r="M10" s="26">
        <v>100</v>
      </c>
      <c r="O10" s="40"/>
      <c r="P10" s="1"/>
      <c r="Q10" s="38">
        <v>5</v>
      </c>
      <c r="R10" s="38">
        <v>5</v>
      </c>
      <c r="T10" s="40"/>
      <c r="V10" s="26">
        <v>450</v>
      </c>
      <c r="W10" s="26">
        <v>450</v>
      </c>
      <c r="Y10" s="40"/>
      <c r="AA10" s="38">
        <v>50</v>
      </c>
      <c r="AB10" s="38">
        <v>50</v>
      </c>
      <c r="AD10" s="40"/>
      <c r="AF10" s="38">
        <v>50</v>
      </c>
      <c r="AG10" s="38">
        <v>50</v>
      </c>
      <c r="AI10" s="40"/>
      <c r="AK10" s="38">
        <v>20</v>
      </c>
      <c r="AL10" s="38">
        <v>20</v>
      </c>
      <c r="AN10" s="40"/>
      <c r="AP10" s="38">
        <v>50</v>
      </c>
      <c r="AQ10" s="38">
        <v>50</v>
      </c>
      <c r="AS10" s="40"/>
      <c r="AU10" s="38">
        <v>0.5</v>
      </c>
      <c r="AV10" s="38">
        <v>0.5</v>
      </c>
    </row>
    <row r="11" spans="2:48" x14ac:dyDescent="0.2">
      <c r="B11" s="26">
        <v>500</v>
      </c>
      <c r="C11" s="26">
        <v>500</v>
      </c>
      <c r="E11" s="40"/>
      <c r="G11" s="26">
        <v>200</v>
      </c>
      <c r="H11" s="26">
        <v>200</v>
      </c>
      <c r="J11" s="40"/>
      <c r="K11" s="1"/>
      <c r="L11" s="26">
        <v>150</v>
      </c>
      <c r="M11" s="26">
        <v>150</v>
      </c>
      <c r="O11" s="40"/>
      <c r="P11" s="1"/>
      <c r="Q11" s="26">
        <v>10</v>
      </c>
      <c r="R11" s="26">
        <v>10</v>
      </c>
      <c r="T11" s="40"/>
      <c r="V11" s="26">
        <v>500</v>
      </c>
      <c r="W11" s="26">
        <v>500</v>
      </c>
      <c r="Y11" s="40"/>
      <c r="AA11" s="26">
        <v>100</v>
      </c>
      <c r="AB11" s="26">
        <v>100</v>
      </c>
      <c r="AD11" s="40"/>
      <c r="AF11" s="26">
        <v>100</v>
      </c>
      <c r="AG11" s="26">
        <v>100</v>
      </c>
      <c r="AI11" s="40"/>
      <c r="AK11" s="26">
        <v>50</v>
      </c>
      <c r="AL11" s="26">
        <v>50</v>
      </c>
      <c r="AN11" s="40"/>
      <c r="AP11" s="26">
        <v>100</v>
      </c>
      <c r="AQ11" s="26">
        <v>100</v>
      </c>
      <c r="AS11" s="40"/>
      <c r="AU11" s="26">
        <v>1</v>
      </c>
      <c r="AV11" s="26">
        <v>1</v>
      </c>
    </row>
    <row r="12" spans="2:48" x14ac:dyDescent="0.2">
      <c r="B12" s="26">
        <v>1000</v>
      </c>
      <c r="C12" s="26">
        <v>1000</v>
      </c>
      <c r="E12" s="40"/>
      <c r="G12" s="26">
        <v>300</v>
      </c>
      <c r="H12" s="26">
        <v>300</v>
      </c>
      <c r="J12" s="40"/>
      <c r="K12" s="1"/>
      <c r="L12" s="26">
        <v>200</v>
      </c>
      <c r="M12" s="26">
        <v>200</v>
      </c>
      <c r="O12" s="40"/>
      <c r="P12" s="1"/>
      <c r="Q12" s="26">
        <v>20</v>
      </c>
      <c r="R12" s="26">
        <v>20</v>
      </c>
      <c r="T12" s="40"/>
      <c r="V12" s="26">
        <v>1000</v>
      </c>
      <c r="W12" s="26">
        <v>1000</v>
      </c>
      <c r="Y12" s="40"/>
      <c r="AA12" s="26">
        <v>200</v>
      </c>
      <c r="AB12" s="26">
        <v>200</v>
      </c>
      <c r="AD12" s="40"/>
      <c r="AF12" s="26">
        <v>200</v>
      </c>
      <c r="AG12" s="26">
        <v>200</v>
      </c>
      <c r="AI12" s="40"/>
      <c r="AN12" s="40"/>
      <c r="AP12" s="26">
        <v>200</v>
      </c>
      <c r="AQ12" s="26">
        <v>200</v>
      </c>
      <c r="AS12" s="40"/>
      <c r="AU12" s="38">
        <v>2</v>
      </c>
      <c r="AV12" s="38">
        <v>2</v>
      </c>
    </row>
    <row r="13" spans="2:48" x14ac:dyDescent="0.2">
      <c r="B13" s="26">
        <v>2000</v>
      </c>
      <c r="C13" s="26">
        <v>2000</v>
      </c>
      <c r="E13" s="40"/>
      <c r="G13" s="26">
        <v>500</v>
      </c>
      <c r="H13" s="26">
        <v>500</v>
      </c>
      <c r="J13" s="40"/>
      <c r="K13" s="1"/>
      <c r="L13" s="26">
        <v>300</v>
      </c>
      <c r="M13" s="26">
        <v>300</v>
      </c>
      <c r="O13" s="40"/>
      <c r="P13" s="1"/>
      <c r="Q13" s="1"/>
      <c r="R13" s="1"/>
      <c r="T13" s="40"/>
      <c r="V13" s="26">
        <v>2000</v>
      </c>
      <c r="W13" s="26">
        <v>2000</v>
      </c>
      <c r="Y13" s="40"/>
      <c r="AD13" s="40"/>
      <c r="AI13" s="40"/>
      <c r="AN13" s="40"/>
      <c r="AS13" s="40"/>
      <c r="AU13" s="38">
        <v>5</v>
      </c>
      <c r="AV13" s="38">
        <v>5</v>
      </c>
    </row>
    <row r="14" spans="2:48" x14ac:dyDescent="0.2">
      <c r="B14" s="26">
        <v>3000</v>
      </c>
      <c r="C14" s="26">
        <v>3000</v>
      </c>
      <c r="E14" s="40"/>
      <c r="J14" s="40"/>
      <c r="L14" s="26">
        <v>350</v>
      </c>
      <c r="M14" s="26">
        <v>350</v>
      </c>
      <c r="O14" s="40"/>
      <c r="T14" s="40"/>
      <c r="V14" s="26">
        <v>3000</v>
      </c>
      <c r="W14" s="26">
        <v>3000</v>
      </c>
      <c r="Y14" s="40"/>
      <c r="AD14" s="40"/>
      <c r="AI14" s="40"/>
      <c r="AN14" s="40"/>
      <c r="AS14" s="40"/>
    </row>
    <row r="15" spans="2:48" x14ac:dyDescent="0.2">
      <c r="B15" s="51"/>
      <c r="C15" s="51"/>
      <c r="E15" s="40"/>
      <c r="J15" s="40"/>
      <c r="L15" s="51"/>
      <c r="M15" s="51"/>
      <c r="O15" s="40"/>
      <c r="T15" s="40"/>
      <c r="V15" s="51"/>
      <c r="W15" s="51"/>
      <c r="Y15" s="40"/>
      <c r="AD15" s="40"/>
      <c r="AI15" s="40"/>
      <c r="AN15" s="40"/>
      <c r="AS15" s="40"/>
    </row>
    <row r="16" spans="2:48" x14ac:dyDescent="0.2">
      <c r="E16" s="40"/>
      <c r="J16" s="40"/>
      <c r="O16" s="40"/>
      <c r="T16" s="40"/>
      <c r="Y16" s="40"/>
      <c r="AD16" s="40"/>
      <c r="AI16" s="40"/>
      <c r="AN16" s="40"/>
      <c r="AS16" s="40"/>
    </row>
    <row r="17" spans="2:49" x14ac:dyDescent="0.2">
      <c r="E17" s="40"/>
      <c r="J17" s="40"/>
      <c r="O17" s="40"/>
      <c r="T17" s="40"/>
      <c r="Y17" s="40"/>
      <c r="AD17" s="40"/>
      <c r="AI17" s="40"/>
      <c r="AN17" s="40"/>
      <c r="AS17" s="40"/>
    </row>
    <row r="18" spans="2:49" x14ac:dyDescent="0.2">
      <c r="B18" s="153" t="s">
        <v>36</v>
      </c>
      <c r="C18" s="154"/>
      <c r="D18" s="155"/>
      <c r="E18" s="40"/>
      <c r="G18" s="165" t="s">
        <v>36</v>
      </c>
      <c r="H18" s="166"/>
      <c r="I18" s="167"/>
      <c r="J18" s="40"/>
      <c r="L18" s="172" t="s">
        <v>36</v>
      </c>
      <c r="M18" s="172"/>
      <c r="N18" s="172"/>
      <c r="O18" s="40"/>
      <c r="Q18" s="172" t="s">
        <v>36</v>
      </c>
      <c r="R18" s="172"/>
      <c r="S18" s="172"/>
      <c r="T18" s="40"/>
      <c r="V18" s="153" t="s">
        <v>36</v>
      </c>
      <c r="W18" s="154"/>
      <c r="X18" s="155"/>
      <c r="Y18" s="40"/>
      <c r="AA18" s="153" t="s">
        <v>36</v>
      </c>
      <c r="AB18" s="154"/>
      <c r="AC18" s="155"/>
      <c r="AD18" s="40"/>
      <c r="AF18" s="153" t="s">
        <v>36</v>
      </c>
      <c r="AG18" s="154"/>
      <c r="AH18" s="155"/>
      <c r="AI18" s="40"/>
      <c r="AK18" s="153" t="s">
        <v>36</v>
      </c>
      <c r="AL18" s="154"/>
      <c r="AM18" s="155"/>
      <c r="AN18" s="40"/>
      <c r="AP18" s="153" t="s">
        <v>36</v>
      </c>
      <c r="AQ18" s="154"/>
      <c r="AR18" s="155"/>
      <c r="AS18" s="40"/>
      <c r="AU18" s="153" t="s">
        <v>36</v>
      </c>
      <c r="AV18" s="154"/>
      <c r="AW18" s="155"/>
    </row>
    <row r="19" spans="2:49" x14ac:dyDescent="0.2">
      <c r="B19" s="34">
        <v>0</v>
      </c>
      <c r="C19" s="35">
        <v>0</v>
      </c>
      <c r="D19" s="36"/>
      <c r="E19" s="40"/>
      <c r="G19" s="26">
        <v>0</v>
      </c>
      <c r="H19" s="26">
        <v>0</v>
      </c>
      <c r="I19" s="44"/>
      <c r="J19" s="40"/>
      <c r="L19" s="26">
        <v>0</v>
      </c>
      <c r="M19" s="26">
        <v>0</v>
      </c>
      <c r="N19" s="26"/>
      <c r="O19" s="40"/>
      <c r="Q19" s="50">
        <v>0</v>
      </c>
      <c r="R19" s="50">
        <v>0</v>
      </c>
      <c r="S19" s="50"/>
      <c r="T19" s="40"/>
      <c r="V19" s="34">
        <v>0</v>
      </c>
      <c r="W19" s="35">
        <v>0</v>
      </c>
      <c r="X19" s="36"/>
      <c r="Y19" s="40"/>
      <c r="AA19" s="38">
        <v>0</v>
      </c>
      <c r="AB19" s="38">
        <v>0</v>
      </c>
      <c r="AC19" s="38"/>
      <c r="AD19" s="40"/>
      <c r="AF19" s="38">
        <v>0</v>
      </c>
      <c r="AG19" s="38">
        <v>0</v>
      </c>
      <c r="AH19" s="38"/>
      <c r="AI19" s="40"/>
      <c r="AK19" s="38">
        <v>0</v>
      </c>
      <c r="AL19" s="38">
        <v>0</v>
      </c>
      <c r="AM19" s="38"/>
      <c r="AN19" s="40"/>
      <c r="AP19" s="38">
        <v>0</v>
      </c>
      <c r="AQ19" s="38">
        <v>0</v>
      </c>
      <c r="AR19" s="38"/>
      <c r="AS19" s="40"/>
      <c r="AU19" s="38">
        <v>0</v>
      </c>
      <c r="AV19" s="38">
        <v>0</v>
      </c>
      <c r="AW19" s="38"/>
    </row>
    <row r="20" spans="2:49" x14ac:dyDescent="0.2">
      <c r="B20" s="37">
        <v>10</v>
      </c>
      <c r="C20" s="38">
        <f>B20+(B20*D20)</f>
        <v>12</v>
      </c>
      <c r="D20" s="159">
        <f>'Données ST-DCO'!J6</f>
        <v>0.2</v>
      </c>
      <c r="E20" s="40"/>
      <c r="G20" s="26">
        <v>10</v>
      </c>
      <c r="H20" s="26">
        <f>G20+(G20*I20)</f>
        <v>13</v>
      </c>
      <c r="I20" s="162">
        <f>'Données MES'!J6</f>
        <v>0.3</v>
      </c>
      <c r="J20" s="40"/>
      <c r="L20" s="26">
        <v>1</v>
      </c>
      <c r="M20" s="26">
        <f>L20+(L20*N20)</f>
        <v>1.3</v>
      </c>
      <c r="N20" s="162">
        <f>'Données DBO5'!J6</f>
        <v>0.3</v>
      </c>
      <c r="O20" s="40"/>
      <c r="Q20" s="50">
        <v>0.1</v>
      </c>
      <c r="R20" s="50">
        <f>Q20+(Q20*S20)</f>
        <v>0.12000000000000001</v>
      </c>
      <c r="S20" s="162">
        <f>'Données Pt'!J6</f>
        <v>0.2</v>
      </c>
      <c r="T20" s="40"/>
      <c r="V20" s="37">
        <v>10</v>
      </c>
      <c r="W20" s="38">
        <f t="shared" ref="W20:W25" si="0">V20+(V20*$X$20)</f>
        <v>12</v>
      </c>
      <c r="X20" s="159">
        <f>'Données DCO'!J6</f>
        <v>0.2</v>
      </c>
      <c r="Y20" s="40"/>
      <c r="AA20" s="38">
        <v>2</v>
      </c>
      <c r="AB20" s="52">
        <f>AA20+(AA20*$AC$20)</f>
        <v>2.2000000000000002</v>
      </c>
      <c r="AC20" s="156">
        <f>'Données NK'!$J$6</f>
        <v>0.1</v>
      </c>
      <c r="AD20" s="40"/>
      <c r="AF20" s="38">
        <v>2</v>
      </c>
      <c r="AG20" s="52">
        <f>AF20+(AF20*$AH$20)</f>
        <v>2.4</v>
      </c>
      <c r="AH20" s="156">
        <f>'Données NGL'!$J$6</f>
        <v>0.2</v>
      </c>
      <c r="AI20" s="40"/>
      <c r="AK20" s="38">
        <v>0.2</v>
      </c>
      <c r="AL20" s="52">
        <f>AK20+(AK20*$AM$20)</f>
        <v>0.32</v>
      </c>
      <c r="AM20" s="156">
        <f>'Données métaux'!J6</f>
        <v>0.6</v>
      </c>
      <c r="AN20" s="40"/>
      <c r="AP20" s="38">
        <v>2</v>
      </c>
      <c r="AQ20" s="52">
        <f t="shared" ref="AQ20:AQ29" si="1">AP20+(AP20*$AR$20)</f>
        <v>2.4</v>
      </c>
      <c r="AR20" s="156">
        <f>'Données NO3'!J6</f>
        <v>0.2</v>
      </c>
      <c r="AS20" s="40"/>
      <c r="AU20" s="38">
        <v>0.01</v>
      </c>
      <c r="AV20" s="38">
        <f>AU20+(AU20*AW20)</f>
        <v>1.6E-2</v>
      </c>
      <c r="AW20" s="176">
        <f>'Données AOX'!J6</f>
        <v>0.6</v>
      </c>
    </row>
    <row r="21" spans="2:49" x14ac:dyDescent="0.2">
      <c r="B21" s="37">
        <v>50</v>
      </c>
      <c r="C21" s="38">
        <f>B21+(D20*B21)</f>
        <v>60</v>
      </c>
      <c r="D21" s="160"/>
      <c r="E21" s="40"/>
      <c r="G21" s="26">
        <v>20</v>
      </c>
      <c r="H21" s="26">
        <f>G21+(G21*I20)</f>
        <v>26</v>
      </c>
      <c r="I21" s="168"/>
      <c r="J21" s="40"/>
      <c r="L21" s="26">
        <v>5</v>
      </c>
      <c r="M21" s="26">
        <f>L21+(L21*N20)</f>
        <v>6.5</v>
      </c>
      <c r="N21" s="168"/>
      <c r="O21" s="40"/>
      <c r="Q21" s="50">
        <v>0.2</v>
      </c>
      <c r="R21" s="50">
        <f>Q21+(Q21*S20)</f>
        <v>0.24000000000000002</v>
      </c>
      <c r="S21" s="168"/>
      <c r="T21" s="40"/>
      <c r="V21" s="37">
        <v>50</v>
      </c>
      <c r="W21" s="38">
        <f t="shared" si="0"/>
        <v>60</v>
      </c>
      <c r="X21" s="160"/>
      <c r="Y21" s="40"/>
      <c r="AA21" s="38">
        <v>4</v>
      </c>
      <c r="AB21" s="52">
        <f t="shared" ref="AB21:AB29" si="2">AA21+(AA21*$AC$20)</f>
        <v>4.4000000000000004</v>
      </c>
      <c r="AC21" s="157"/>
      <c r="AD21" s="40"/>
      <c r="AF21" s="38">
        <v>4</v>
      </c>
      <c r="AG21" s="52">
        <f t="shared" ref="AG21:AG29" si="3">AF21+(AF21*$AH$20)</f>
        <v>4.8</v>
      </c>
      <c r="AH21" s="157"/>
      <c r="AI21" s="40"/>
      <c r="AK21" s="38">
        <v>0.5</v>
      </c>
      <c r="AL21" s="52">
        <f>AK21+(AK21*$AM$20)</f>
        <v>0.8</v>
      </c>
      <c r="AM21" s="174"/>
      <c r="AN21" s="40"/>
      <c r="AP21" s="38">
        <v>4</v>
      </c>
      <c r="AQ21" s="52">
        <f t="shared" si="1"/>
        <v>4.8</v>
      </c>
      <c r="AR21" s="157"/>
      <c r="AS21" s="40"/>
      <c r="AU21" s="38">
        <v>0.02</v>
      </c>
      <c r="AV21" s="38">
        <f>AU21+(AU21*AW20)</f>
        <v>3.2000000000000001E-2</v>
      </c>
      <c r="AW21" s="177"/>
    </row>
    <row r="22" spans="2:49" x14ac:dyDescent="0.2">
      <c r="B22" s="37">
        <v>100</v>
      </c>
      <c r="C22" s="38">
        <f>B22+(B22*D20)</f>
        <v>120</v>
      </c>
      <c r="D22" s="160"/>
      <c r="E22" s="40"/>
      <c r="G22" s="26">
        <v>30</v>
      </c>
      <c r="H22" s="26">
        <f>G22+(G22*I20)</f>
        <v>39</v>
      </c>
      <c r="I22" s="168"/>
      <c r="J22" s="40"/>
      <c r="L22" s="26">
        <v>10</v>
      </c>
      <c r="M22" s="26">
        <f>L22+(L22*N20)</f>
        <v>13</v>
      </c>
      <c r="N22" s="168"/>
      <c r="O22" s="40"/>
      <c r="Q22" s="50">
        <v>0.4</v>
      </c>
      <c r="R22" s="50">
        <f>Q22+(Q22*S20)</f>
        <v>0.48000000000000004</v>
      </c>
      <c r="S22" s="168"/>
      <c r="T22" s="40"/>
      <c r="V22" s="37">
        <v>100</v>
      </c>
      <c r="W22" s="38">
        <f t="shared" si="0"/>
        <v>120</v>
      </c>
      <c r="X22" s="160"/>
      <c r="Y22" s="40"/>
      <c r="AA22" s="38">
        <v>6</v>
      </c>
      <c r="AB22" s="52">
        <f t="shared" si="2"/>
        <v>6.6</v>
      </c>
      <c r="AC22" s="157"/>
      <c r="AD22" s="40"/>
      <c r="AF22" s="38">
        <v>6</v>
      </c>
      <c r="AG22" s="52">
        <f t="shared" si="3"/>
        <v>7.2</v>
      </c>
      <c r="AH22" s="157"/>
      <c r="AI22" s="40"/>
      <c r="AK22" s="38">
        <v>1</v>
      </c>
      <c r="AL22" s="52">
        <f>AK22+(AK22*$AM$20)</f>
        <v>1.6</v>
      </c>
      <c r="AM22" s="175"/>
      <c r="AN22" s="40"/>
      <c r="AP22" s="38">
        <v>6</v>
      </c>
      <c r="AQ22" s="52">
        <f t="shared" si="1"/>
        <v>7.2</v>
      </c>
      <c r="AR22" s="157"/>
      <c r="AS22" s="40"/>
      <c r="AU22" s="38">
        <v>0.05</v>
      </c>
      <c r="AV22" s="38">
        <f>AU22+(AW20*AU22)</f>
        <v>0.08</v>
      </c>
      <c r="AW22" s="178"/>
    </row>
    <row r="23" spans="2:49" x14ac:dyDescent="0.2">
      <c r="B23" s="37">
        <v>150</v>
      </c>
      <c r="C23" s="38">
        <f>B23+(B23*D20)</f>
        <v>180</v>
      </c>
      <c r="D23" s="161"/>
      <c r="E23" s="40"/>
      <c r="G23" s="26">
        <v>40</v>
      </c>
      <c r="H23" s="26">
        <f>G23+(G23*I20)</f>
        <v>52</v>
      </c>
      <c r="I23" s="168"/>
      <c r="J23" s="40"/>
      <c r="L23" s="26">
        <v>20</v>
      </c>
      <c r="M23" s="26">
        <f>L23+(L23*N20)</f>
        <v>26</v>
      </c>
      <c r="N23" s="168"/>
      <c r="O23" s="40"/>
      <c r="Q23" s="50">
        <v>0.8</v>
      </c>
      <c r="R23" s="50">
        <f>Q23+(Q23*S20)</f>
        <v>0.96000000000000008</v>
      </c>
      <c r="S23" s="168"/>
      <c r="T23" s="40"/>
      <c r="V23" s="37">
        <v>150</v>
      </c>
      <c r="W23" s="38">
        <f t="shared" si="0"/>
        <v>180</v>
      </c>
      <c r="X23" s="160"/>
      <c r="Y23" s="40"/>
      <c r="AA23" s="38">
        <v>10</v>
      </c>
      <c r="AB23" s="52">
        <f t="shared" si="2"/>
        <v>11</v>
      </c>
      <c r="AC23" s="157"/>
      <c r="AD23" s="40"/>
      <c r="AF23" s="38">
        <v>10</v>
      </c>
      <c r="AG23" s="52">
        <f t="shared" si="3"/>
        <v>12</v>
      </c>
      <c r="AH23" s="157"/>
      <c r="AI23" s="40"/>
      <c r="AK23" s="38">
        <v>1</v>
      </c>
      <c r="AL23" s="52">
        <f t="shared" ref="AL23:AL28" si="4">AK23+(AK23*$AM$23)</f>
        <v>1.3</v>
      </c>
      <c r="AM23" s="156">
        <f>'Données métaux'!K6</f>
        <v>0.3</v>
      </c>
      <c r="AN23" s="40"/>
      <c r="AP23" s="38">
        <v>10</v>
      </c>
      <c r="AQ23" s="52">
        <f t="shared" si="1"/>
        <v>12</v>
      </c>
      <c r="AR23" s="157"/>
      <c r="AS23" s="40"/>
      <c r="AU23" s="38">
        <v>0.05</v>
      </c>
      <c r="AV23" s="38">
        <f>AU23+(AW23*AU23)</f>
        <v>6.5000000000000002E-2</v>
      </c>
      <c r="AW23" s="176">
        <f>'Données AOX'!K6</f>
        <v>0.3</v>
      </c>
    </row>
    <row r="24" spans="2:49" x14ac:dyDescent="0.2">
      <c r="B24" s="39">
        <v>150</v>
      </c>
      <c r="C24" s="38">
        <f>B24+(B24*D24)</f>
        <v>165</v>
      </c>
      <c r="D24" s="159">
        <f>'Données ST-DCO'!K6</f>
        <v>0.1</v>
      </c>
      <c r="E24" s="40"/>
      <c r="G24" s="26">
        <v>50</v>
      </c>
      <c r="H24" s="26">
        <f>G24+(G24*I20)</f>
        <v>65</v>
      </c>
      <c r="I24" s="168"/>
      <c r="J24" s="40"/>
      <c r="L24" s="26">
        <v>50</v>
      </c>
      <c r="M24" s="26">
        <f>L24+(L24*N20)</f>
        <v>65</v>
      </c>
      <c r="N24" s="168"/>
      <c r="O24" s="40"/>
      <c r="Q24" s="50">
        <v>1</v>
      </c>
      <c r="R24" s="50">
        <f>Q24+(Q24*$S$20)</f>
        <v>1.2</v>
      </c>
      <c r="S24" s="168"/>
      <c r="T24" s="40"/>
      <c r="V24" s="39">
        <v>200</v>
      </c>
      <c r="W24" s="38">
        <f t="shared" si="0"/>
        <v>240</v>
      </c>
      <c r="X24" s="160"/>
      <c r="Y24" s="40"/>
      <c r="AA24" s="38">
        <v>15</v>
      </c>
      <c r="AB24" s="52">
        <f t="shared" si="2"/>
        <v>16.5</v>
      </c>
      <c r="AC24" s="157"/>
      <c r="AD24" s="40"/>
      <c r="AF24" s="38">
        <v>15</v>
      </c>
      <c r="AG24" s="52">
        <f t="shared" si="3"/>
        <v>18</v>
      </c>
      <c r="AH24" s="157"/>
      <c r="AI24" s="40"/>
      <c r="AK24" s="38">
        <v>2</v>
      </c>
      <c r="AL24" s="52">
        <f t="shared" si="4"/>
        <v>2.6</v>
      </c>
      <c r="AM24" s="157"/>
      <c r="AN24" s="40"/>
      <c r="AP24" s="38">
        <v>15</v>
      </c>
      <c r="AQ24" s="52">
        <f t="shared" si="1"/>
        <v>18</v>
      </c>
      <c r="AR24" s="157"/>
      <c r="AS24" s="40"/>
      <c r="AU24" s="38">
        <v>0.1</v>
      </c>
      <c r="AV24" s="38">
        <f>AU24+(AU24*AW23)</f>
        <v>0.13</v>
      </c>
      <c r="AW24" s="177"/>
    </row>
    <row r="25" spans="2:49" x14ac:dyDescent="0.2">
      <c r="B25" s="37">
        <v>200</v>
      </c>
      <c r="C25" s="38">
        <f>B25+(B25*D24)</f>
        <v>220</v>
      </c>
      <c r="D25" s="160"/>
      <c r="E25" s="40"/>
      <c r="G25" s="26">
        <v>60</v>
      </c>
      <c r="H25" s="26">
        <f>G25+(G25*I20)</f>
        <v>78</v>
      </c>
      <c r="I25" s="169"/>
      <c r="J25" s="40"/>
      <c r="L25" s="26">
        <v>60</v>
      </c>
      <c r="M25" s="26">
        <f>L25+(L25*N20)</f>
        <v>78</v>
      </c>
      <c r="N25" s="168"/>
      <c r="O25" s="40"/>
      <c r="Q25" s="50">
        <v>1.2</v>
      </c>
      <c r="R25" s="50">
        <f t="shared" ref="R25:R31" si="5">Q25+(Q25*$S$20)</f>
        <v>1.44</v>
      </c>
      <c r="S25" s="168"/>
      <c r="T25" s="40"/>
      <c r="V25" s="37">
        <v>250</v>
      </c>
      <c r="W25" s="38">
        <f t="shared" si="0"/>
        <v>300</v>
      </c>
      <c r="X25" s="161"/>
      <c r="Y25" s="40"/>
      <c r="AA25" s="38">
        <v>20</v>
      </c>
      <c r="AB25" s="52">
        <f t="shared" si="2"/>
        <v>22</v>
      </c>
      <c r="AC25" s="157"/>
      <c r="AD25" s="40"/>
      <c r="AF25" s="38">
        <v>20</v>
      </c>
      <c r="AG25" s="52">
        <f t="shared" si="3"/>
        <v>24</v>
      </c>
      <c r="AH25" s="157"/>
      <c r="AI25" s="40"/>
      <c r="AK25" s="38">
        <v>5</v>
      </c>
      <c r="AL25" s="52">
        <f t="shared" si="4"/>
        <v>6.5</v>
      </c>
      <c r="AM25" s="157"/>
      <c r="AN25" s="40"/>
      <c r="AP25" s="38">
        <v>20</v>
      </c>
      <c r="AQ25" s="52">
        <f t="shared" si="1"/>
        <v>24</v>
      </c>
      <c r="AR25" s="157"/>
      <c r="AS25" s="40"/>
      <c r="AU25" s="38">
        <v>0.2</v>
      </c>
      <c r="AV25" s="38">
        <f>AU25+(AU25*AW23)</f>
        <v>0.26</v>
      </c>
      <c r="AW25" s="177"/>
    </row>
    <row r="26" spans="2:49" x14ac:dyDescent="0.2">
      <c r="B26" s="37">
        <v>300</v>
      </c>
      <c r="C26" s="38">
        <f>B26+(B26*D24)</f>
        <v>330</v>
      </c>
      <c r="D26" s="160"/>
      <c r="E26" s="40"/>
      <c r="G26" s="46">
        <v>60</v>
      </c>
      <c r="H26" s="26">
        <f>G26+(G26*I26)</f>
        <v>72</v>
      </c>
      <c r="I26" s="162">
        <f>'Données MES'!K6</f>
        <v>0.2</v>
      </c>
      <c r="J26" s="40"/>
      <c r="L26" s="26">
        <v>80</v>
      </c>
      <c r="M26" s="26">
        <f>L26+(N20*L26)</f>
        <v>104</v>
      </c>
      <c r="N26" s="169"/>
      <c r="O26" s="40"/>
      <c r="Q26" s="50">
        <v>1.4</v>
      </c>
      <c r="R26" s="50">
        <f t="shared" si="5"/>
        <v>1.68</v>
      </c>
      <c r="S26" s="168"/>
      <c r="T26" s="40"/>
      <c r="V26" s="37">
        <v>250</v>
      </c>
      <c r="W26" s="38">
        <f>V26+(V26*$X$26)</f>
        <v>275</v>
      </c>
      <c r="X26" s="159">
        <f>'Données DCO'!K6</f>
        <v>0.1</v>
      </c>
      <c r="Y26" s="40"/>
      <c r="AA26" s="38">
        <v>30</v>
      </c>
      <c r="AB26" s="52">
        <f t="shared" si="2"/>
        <v>33</v>
      </c>
      <c r="AC26" s="157"/>
      <c r="AD26" s="40"/>
      <c r="AF26" s="38">
        <v>30</v>
      </c>
      <c r="AG26" s="52">
        <f t="shared" si="3"/>
        <v>36</v>
      </c>
      <c r="AH26" s="157"/>
      <c r="AI26" s="40"/>
      <c r="AK26" s="38">
        <v>10</v>
      </c>
      <c r="AL26" s="52">
        <f t="shared" si="4"/>
        <v>13</v>
      </c>
      <c r="AM26" s="157"/>
      <c r="AN26" s="40"/>
      <c r="AP26" s="38">
        <v>30</v>
      </c>
      <c r="AQ26" s="52">
        <f t="shared" si="1"/>
        <v>36</v>
      </c>
      <c r="AR26" s="157"/>
      <c r="AS26" s="40"/>
      <c r="AU26" s="38">
        <v>0.5</v>
      </c>
      <c r="AV26" s="38">
        <f>AU26+(AU26*AW23)</f>
        <v>0.65</v>
      </c>
      <c r="AW26" s="177"/>
    </row>
    <row r="27" spans="2:49" x14ac:dyDescent="0.2">
      <c r="B27" s="37">
        <v>400</v>
      </c>
      <c r="C27" s="38">
        <f>B27+(B27*D24)</f>
        <v>440</v>
      </c>
      <c r="D27" s="160"/>
      <c r="E27" s="40"/>
      <c r="G27" s="26">
        <v>70</v>
      </c>
      <c r="H27" s="26">
        <f>G27+(G27*I26)</f>
        <v>84</v>
      </c>
      <c r="I27" s="163"/>
      <c r="J27" s="40"/>
      <c r="L27" s="46">
        <v>80</v>
      </c>
      <c r="M27" s="26">
        <f>L27+(L27*N27)</f>
        <v>96</v>
      </c>
      <c r="N27" s="162">
        <f>'Données DBO5'!K6</f>
        <v>0.2</v>
      </c>
      <c r="O27" s="40"/>
      <c r="Q27" s="50">
        <v>1.8</v>
      </c>
      <c r="R27" s="50">
        <f t="shared" si="5"/>
        <v>2.16</v>
      </c>
      <c r="S27" s="168"/>
      <c r="T27" s="40"/>
      <c r="V27" s="37">
        <v>300</v>
      </c>
      <c r="W27" s="38">
        <f t="shared" ref="W27:W32" si="6">V27+(V27*$X$26)</f>
        <v>330</v>
      </c>
      <c r="X27" s="160"/>
      <c r="Y27" s="40"/>
      <c r="AA27" s="38">
        <v>50</v>
      </c>
      <c r="AB27" s="52">
        <f t="shared" si="2"/>
        <v>55</v>
      </c>
      <c r="AC27" s="157"/>
      <c r="AD27" s="40"/>
      <c r="AF27" s="38">
        <v>50</v>
      </c>
      <c r="AG27" s="52">
        <f t="shared" si="3"/>
        <v>60</v>
      </c>
      <c r="AH27" s="157"/>
      <c r="AI27" s="40"/>
      <c r="AK27" s="38">
        <v>20</v>
      </c>
      <c r="AL27" s="52">
        <f t="shared" si="4"/>
        <v>26</v>
      </c>
      <c r="AM27" s="157"/>
      <c r="AN27" s="40"/>
      <c r="AP27" s="38">
        <v>50</v>
      </c>
      <c r="AQ27" s="52">
        <f t="shared" si="1"/>
        <v>60</v>
      </c>
      <c r="AR27" s="157"/>
      <c r="AS27" s="40"/>
      <c r="AU27" s="38">
        <v>1</v>
      </c>
      <c r="AV27" s="38">
        <f>AU27+(AU27*AW23)</f>
        <v>1.3</v>
      </c>
      <c r="AW27" s="177"/>
    </row>
    <row r="28" spans="2:49" x14ac:dyDescent="0.2">
      <c r="B28" s="37">
        <v>450</v>
      </c>
      <c r="C28" s="38">
        <f>B28+(B28*D24)</f>
        <v>495</v>
      </c>
      <c r="D28" s="160"/>
      <c r="E28" s="40"/>
      <c r="G28" s="26">
        <v>80</v>
      </c>
      <c r="H28" s="26">
        <f>G28+(G28*I26)</f>
        <v>96</v>
      </c>
      <c r="I28" s="163"/>
      <c r="J28" s="40"/>
      <c r="L28" s="26">
        <v>100</v>
      </c>
      <c r="M28" s="26">
        <f>L28+(L28*N27)</f>
        <v>120</v>
      </c>
      <c r="N28" s="163"/>
      <c r="O28" s="40"/>
      <c r="Q28" s="50">
        <v>2</v>
      </c>
      <c r="R28" s="50">
        <f t="shared" si="5"/>
        <v>2.4</v>
      </c>
      <c r="S28" s="168"/>
      <c r="T28" s="40"/>
      <c r="V28" s="37">
        <v>400</v>
      </c>
      <c r="W28" s="38">
        <f t="shared" si="6"/>
        <v>440</v>
      </c>
      <c r="X28" s="160"/>
      <c r="Y28" s="40"/>
      <c r="AA28" s="38">
        <v>100</v>
      </c>
      <c r="AB28" s="52">
        <f t="shared" si="2"/>
        <v>110</v>
      </c>
      <c r="AC28" s="157"/>
      <c r="AD28" s="40"/>
      <c r="AF28" s="38">
        <v>100</v>
      </c>
      <c r="AG28" s="52">
        <f t="shared" si="3"/>
        <v>120</v>
      </c>
      <c r="AH28" s="157"/>
      <c r="AI28" s="40"/>
      <c r="AK28" s="38">
        <v>50</v>
      </c>
      <c r="AL28" s="52">
        <f t="shared" si="4"/>
        <v>65</v>
      </c>
      <c r="AM28" s="158"/>
      <c r="AN28" s="40"/>
      <c r="AP28" s="38">
        <v>100</v>
      </c>
      <c r="AQ28" s="52">
        <f t="shared" si="1"/>
        <v>120</v>
      </c>
      <c r="AR28" s="157"/>
      <c r="AS28" s="40"/>
      <c r="AU28" s="38">
        <v>2</v>
      </c>
      <c r="AV28" s="38">
        <f>AU28+(AU28*AW23)</f>
        <v>2.6</v>
      </c>
      <c r="AW28" s="177"/>
    </row>
    <row r="29" spans="2:49" x14ac:dyDescent="0.2">
      <c r="B29" s="37">
        <v>500</v>
      </c>
      <c r="C29" s="38">
        <f>B29+(B29*D24)</f>
        <v>550</v>
      </c>
      <c r="D29" s="160"/>
      <c r="E29" s="40"/>
      <c r="G29" s="26">
        <v>100</v>
      </c>
      <c r="H29" s="26">
        <f>G29+(G29*I26)</f>
        <v>120</v>
      </c>
      <c r="I29" s="163"/>
      <c r="J29" s="40"/>
      <c r="L29" s="26">
        <v>150</v>
      </c>
      <c r="M29" s="26">
        <f>L29+(L29*N27)</f>
        <v>180</v>
      </c>
      <c r="N29" s="163"/>
      <c r="O29" s="40"/>
      <c r="Q29" s="45">
        <v>5</v>
      </c>
      <c r="R29" s="50">
        <f t="shared" si="5"/>
        <v>6</v>
      </c>
      <c r="S29" s="168"/>
      <c r="T29" s="40"/>
      <c r="V29" s="37">
        <v>500</v>
      </c>
      <c r="W29" s="38">
        <f t="shared" si="6"/>
        <v>550</v>
      </c>
      <c r="X29" s="160"/>
      <c r="Y29" s="40"/>
      <c r="AA29" s="38">
        <v>200</v>
      </c>
      <c r="AB29" s="52">
        <f t="shared" si="2"/>
        <v>220</v>
      </c>
      <c r="AC29" s="158"/>
      <c r="AD29" s="40"/>
      <c r="AF29" s="38">
        <v>200</v>
      </c>
      <c r="AG29" s="52">
        <f t="shared" si="3"/>
        <v>240</v>
      </c>
      <c r="AH29" s="158"/>
      <c r="AI29" s="40"/>
      <c r="AN29" s="40"/>
      <c r="AP29" s="38">
        <v>200</v>
      </c>
      <c r="AQ29" s="52">
        <f t="shared" si="1"/>
        <v>240</v>
      </c>
      <c r="AR29" s="158"/>
      <c r="AS29" s="40"/>
      <c r="AU29" s="38">
        <v>5</v>
      </c>
      <c r="AV29" s="38">
        <f>AU29+(AU29*AW23)</f>
        <v>6.5</v>
      </c>
      <c r="AW29" s="178"/>
    </row>
    <row r="30" spans="2:49" x14ac:dyDescent="0.2">
      <c r="B30" s="26">
        <v>1000</v>
      </c>
      <c r="C30" s="38">
        <f>B30+(B30*D24)</f>
        <v>1100</v>
      </c>
      <c r="D30" s="160"/>
      <c r="E30" s="40"/>
      <c r="G30" s="26">
        <v>150</v>
      </c>
      <c r="H30" s="26">
        <f>G30+(G30*I26)</f>
        <v>180</v>
      </c>
      <c r="I30" s="163"/>
      <c r="J30" s="40"/>
      <c r="L30" s="26">
        <v>200</v>
      </c>
      <c r="M30" s="26">
        <f>L30+(L30*N27)</f>
        <v>240</v>
      </c>
      <c r="N30" s="163"/>
      <c r="O30" s="40"/>
      <c r="Q30" s="50">
        <v>10</v>
      </c>
      <c r="R30" s="50">
        <f t="shared" si="5"/>
        <v>12</v>
      </c>
      <c r="S30" s="168"/>
      <c r="T30" s="40"/>
      <c r="V30" s="26">
        <v>1000</v>
      </c>
      <c r="W30" s="38">
        <f t="shared" si="6"/>
        <v>1100</v>
      </c>
      <c r="X30" s="160"/>
      <c r="Y30" s="40"/>
      <c r="AD30" s="40"/>
      <c r="AI30" s="40"/>
      <c r="AN30" s="40"/>
      <c r="AS30" s="40"/>
    </row>
    <row r="31" spans="2:49" x14ac:dyDescent="0.2">
      <c r="B31" s="26">
        <v>2000</v>
      </c>
      <c r="C31" s="38">
        <f>B31+(B31*D24)</f>
        <v>2200</v>
      </c>
      <c r="D31" s="160"/>
      <c r="E31" s="40"/>
      <c r="G31" s="26">
        <v>200</v>
      </c>
      <c r="H31" s="26">
        <f>G31+(G31*I26)</f>
        <v>240</v>
      </c>
      <c r="I31" s="163"/>
      <c r="J31" s="40"/>
      <c r="L31" s="26">
        <v>300</v>
      </c>
      <c r="M31" s="26">
        <f>L31+(L31*N27)</f>
        <v>360</v>
      </c>
      <c r="N31" s="163"/>
      <c r="O31" s="40"/>
      <c r="Q31" s="50">
        <v>20</v>
      </c>
      <c r="R31" s="50">
        <f t="shared" si="5"/>
        <v>24</v>
      </c>
      <c r="S31" s="169"/>
      <c r="T31" s="40"/>
      <c r="V31" s="26">
        <v>2000</v>
      </c>
      <c r="W31" s="38">
        <f t="shared" si="6"/>
        <v>2200</v>
      </c>
      <c r="X31" s="160"/>
      <c r="Y31" s="40"/>
      <c r="AD31" s="40"/>
      <c r="AI31" s="40"/>
      <c r="AN31" s="40"/>
      <c r="AS31" s="40"/>
    </row>
    <row r="32" spans="2:49" x14ac:dyDescent="0.2">
      <c r="B32" s="26">
        <v>3000</v>
      </c>
      <c r="C32" s="38">
        <f>B32+(B32*D24)</f>
        <v>3300</v>
      </c>
      <c r="D32" s="161"/>
      <c r="E32" s="40"/>
      <c r="G32" s="26">
        <v>300</v>
      </c>
      <c r="H32" s="26">
        <f>G32+(G32*I26)</f>
        <v>360</v>
      </c>
      <c r="I32" s="163"/>
      <c r="J32" s="40"/>
      <c r="L32" s="26">
        <v>350</v>
      </c>
      <c r="M32" s="26">
        <f>L32+(L32*N27)</f>
        <v>420</v>
      </c>
      <c r="N32" s="164"/>
      <c r="O32" s="40"/>
      <c r="T32" s="40"/>
      <c r="V32" s="26">
        <v>3000</v>
      </c>
      <c r="W32" s="38">
        <f t="shared" si="6"/>
        <v>3300</v>
      </c>
      <c r="X32" s="161"/>
      <c r="Y32" s="40"/>
      <c r="AD32" s="40"/>
      <c r="AI32" s="40"/>
      <c r="AN32" s="40"/>
      <c r="AS32" s="40"/>
    </row>
    <row r="33" spans="2:49" x14ac:dyDescent="0.2">
      <c r="E33" s="40"/>
      <c r="G33" s="26">
        <v>400</v>
      </c>
      <c r="H33" s="26">
        <f>G33+(G33*I26)</f>
        <v>480</v>
      </c>
      <c r="I33" s="163"/>
      <c r="J33" s="40"/>
      <c r="O33" s="40"/>
      <c r="T33" s="40"/>
      <c r="Y33" s="40"/>
      <c r="AD33" s="40"/>
      <c r="AI33" s="40"/>
      <c r="AN33" s="40"/>
      <c r="AS33" s="40"/>
    </row>
    <row r="34" spans="2:49" x14ac:dyDescent="0.2">
      <c r="E34" s="40"/>
      <c r="G34" s="26">
        <v>500</v>
      </c>
      <c r="H34" s="38">
        <f>G34+(G34*I26)</f>
        <v>600</v>
      </c>
      <c r="I34" s="164"/>
      <c r="J34" s="40"/>
      <c r="O34" s="40"/>
      <c r="T34" s="40"/>
      <c r="Y34" s="40"/>
      <c r="AD34" s="40"/>
      <c r="AI34" s="40"/>
      <c r="AN34" s="40"/>
      <c r="AS34" s="40"/>
    </row>
    <row r="35" spans="2:49" x14ac:dyDescent="0.2">
      <c r="E35" s="40"/>
      <c r="J35" s="40"/>
      <c r="O35" s="40"/>
      <c r="T35" s="40"/>
      <c r="Y35" s="40"/>
      <c r="AD35" s="40"/>
      <c r="AI35" s="40"/>
      <c r="AN35" s="40"/>
      <c r="AS35" s="40"/>
    </row>
    <row r="36" spans="2:49" x14ac:dyDescent="0.2">
      <c r="E36" s="40"/>
      <c r="J36" s="40"/>
      <c r="O36" s="40"/>
      <c r="T36" s="40"/>
      <c r="Y36" s="40"/>
      <c r="AD36" s="40"/>
      <c r="AI36" s="40"/>
      <c r="AN36" s="40"/>
      <c r="AS36" s="40"/>
    </row>
    <row r="37" spans="2:49" x14ac:dyDescent="0.2">
      <c r="E37" s="40"/>
      <c r="J37" s="40"/>
      <c r="O37" s="40"/>
      <c r="T37" s="40"/>
      <c r="Y37" s="40"/>
      <c r="AD37" s="40"/>
      <c r="AI37" s="40"/>
      <c r="AN37" s="40"/>
      <c r="AS37" s="40"/>
    </row>
    <row r="38" spans="2:49" x14ac:dyDescent="0.2">
      <c r="B38" s="153" t="s">
        <v>37</v>
      </c>
      <c r="C38" s="154"/>
      <c r="D38" s="155"/>
      <c r="E38" s="40"/>
      <c r="G38" s="165" t="s">
        <v>37</v>
      </c>
      <c r="H38" s="166"/>
      <c r="I38" s="167"/>
      <c r="J38" s="40"/>
      <c r="L38" s="172" t="s">
        <v>37</v>
      </c>
      <c r="M38" s="172"/>
      <c r="N38" s="172"/>
      <c r="O38" s="40"/>
      <c r="Q38" s="172" t="s">
        <v>37</v>
      </c>
      <c r="R38" s="172"/>
      <c r="S38" s="172"/>
      <c r="T38" s="40"/>
      <c r="V38" s="153" t="s">
        <v>37</v>
      </c>
      <c r="W38" s="154"/>
      <c r="X38" s="155"/>
      <c r="Y38" s="40"/>
      <c r="AA38" s="153" t="s">
        <v>37</v>
      </c>
      <c r="AB38" s="154"/>
      <c r="AC38" s="155"/>
      <c r="AD38" s="40"/>
      <c r="AF38" s="153" t="s">
        <v>37</v>
      </c>
      <c r="AG38" s="154"/>
      <c r="AH38" s="155"/>
      <c r="AI38" s="40"/>
      <c r="AK38" s="153" t="s">
        <v>37</v>
      </c>
      <c r="AL38" s="154"/>
      <c r="AM38" s="155"/>
      <c r="AN38" s="40"/>
      <c r="AP38" s="153" t="s">
        <v>37</v>
      </c>
      <c r="AQ38" s="154"/>
      <c r="AR38" s="155"/>
      <c r="AS38" s="40"/>
      <c r="AU38" s="153" t="s">
        <v>37</v>
      </c>
      <c r="AV38" s="154"/>
      <c r="AW38" s="155"/>
    </row>
    <row r="39" spans="2:49" x14ac:dyDescent="0.2">
      <c r="B39" s="34">
        <v>0</v>
      </c>
      <c r="C39" s="35">
        <v>0</v>
      </c>
      <c r="D39" s="36"/>
      <c r="E39" s="40"/>
      <c r="G39" s="26">
        <v>0</v>
      </c>
      <c r="H39" s="26">
        <v>0</v>
      </c>
      <c r="I39" s="44"/>
      <c r="J39" s="40"/>
      <c r="L39" s="26">
        <v>0</v>
      </c>
      <c r="M39" s="26">
        <v>0</v>
      </c>
      <c r="N39" s="26"/>
      <c r="O39" s="40"/>
      <c r="Q39" s="50">
        <v>0</v>
      </c>
      <c r="R39" s="50">
        <v>0</v>
      </c>
      <c r="S39" s="50"/>
      <c r="T39" s="40"/>
      <c r="V39" s="34">
        <v>0</v>
      </c>
      <c r="W39" s="35">
        <v>0</v>
      </c>
      <c r="X39" s="36"/>
      <c r="Y39" s="40"/>
      <c r="AA39" s="38">
        <v>0</v>
      </c>
      <c r="AB39" s="38">
        <v>0</v>
      </c>
      <c r="AC39" s="38"/>
      <c r="AD39" s="40"/>
      <c r="AF39" s="38">
        <v>0</v>
      </c>
      <c r="AG39" s="38">
        <v>0</v>
      </c>
      <c r="AH39" s="38"/>
      <c r="AI39" s="40"/>
      <c r="AK39" s="38">
        <v>0</v>
      </c>
      <c r="AL39" s="38">
        <v>0</v>
      </c>
      <c r="AM39" s="38"/>
      <c r="AN39" s="40"/>
      <c r="AP39" s="38">
        <v>0</v>
      </c>
      <c r="AQ39" s="38">
        <v>0</v>
      </c>
      <c r="AR39" s="38"/>
      <c r="AS39" s="40"/>
      <c r="AU39" s="38">
        <v>0</v>
      </c>
      <c r="AV39" s="38">
        <v>0</v>
      </c>
      <c r="AW39" s="38"/>
    </row>
    <row r="40" spans="2:49" x14ac:dyDescent="0.2">
      <c r="B40" s="37">
        <v>10</v>
      </c>
      <c r="C40" s="38">
        <f>B40-(B40*D40)</f>
        <v>8</v>
      </c>
      <c r="D40" s="159">
        <f>'Données ST-DCO'!J6</f>
        <v>0.2</v>
      </c>
      <c r="E40" s="40"/>
      <c r="G40" s="26">
        <v>10</v>
      </c>
      <c r="H40" s="26">
        <f>G40-(G40*I40)</f>
        <v>7</v>
      </c>
      <c r="I40" s="162">
        <f>'Données MES'!$J$6</f>
        <v>0.3</v>
      </c>
      <c r="J40" s="40"/>
      <c r="L40" s="26">
        <v>1</v>
      </c>
      <c r="M40" s="26">
        <f>L40-(L40*N40)</f>
        <v>0.7</v>
      </c>
      <c r="N40" s="162">
        <f>'Données DBO5'!$J$6</f>
        <v>0.3</v>
      </c>
      <c r="O40" s="40"/>
      <c r="Q40" s="50">
        <v>0.1</v>
      </c>
      <c r="R40" s="50">
        <f>Q40-(Q40*$S$40)</f>
        <v>0.08</v>
      </c>
      <c r="S40" s="162">
        <f>'Données Pt'!J6</f>
        <v>0.2</v>
      </c>
      <c r="T40" s="40"/>
      <c r="V40" s="37">
        <v>10</v>
      </c>
      <c r="W40" s="38">
        <f t="shared" ref="W40:W45" si="7">V40-(V40*$X$40)</f>
        <v>8</v>
      </c>
      <c r="X40" s="159">
        <f>'Données DCO'!J6</f>
        <v>0.2</v>
      </c>
      <c r="Y40" s="40"/>
      <c r="AA40" s="38">
        <v>2</v>
      </c>
      <c r="AB40" s="52">
        <f>AA40-(AA40*$AC$40)</f>
        <v>1.8</v>
      </c>
      <c r="AC40" s="156">
        <f>'Données NK'!$J$6</f>
        <v>0.1</v>
      </c>
      <c r="AD40" s="40"/>
      <c r="AF40" s="38">
        <v>2</v>
      </c>
      <c r="AG40" s="52">
        <f>AF40-(AF40*$AH$40)</f>
        <v>1.6</v>
      </c>
      <c r="AH40" s="156">
        <f>'Données NGL'!$J$6</f>
        <v>0.2</v>
      </c>
      <c r="AI40" s="40"/>
      <c r="AK40" s="38">
        <v>0.2</v>
      </c>
      <c r="AL40" s="52">
        <f>AK40-(AK40*$AM$40)</f>
        <v>8.0000000000000016E-2</v>
      </c>
      <c r="AM40" s="156">
        <f>'Données métaux'!J6</f>
        <v>0.6</v>
      </c>
      <c r="AN40" s="40"/>
      <c r="AP40" s="38">
        <v>2</v>
      </c>
      <c r="AQ40" s="52">
        <f t="shared" ref="AQ40:AQ49" si="8">AP40-(AP40*$AR$40)</f>
        <v>1.6</v>
      </c>
      <c r="AR40" s="156">
        <f>'Données NO3'!J6</f>
        <v>0.2</v>
      </c>
      <c r="AS40" s="40"/>
      <c r="AU40" s="38">
        <v>0.01</v>
      </c>
      <c r="AV40" s="100">
        <f>AU40-(AU40*AW40)</f>
        <v>4.0000000000000001E-3</v>
      </c>
      <c r="AW40" s="176">
        <f>'Données AOX'!J6</f>
        <v>0.6</v>
      </c>
    </row>
    <row r="41" spans="2:49" x14ac:dyDescent="0.2">
      <c r="B41" s="37">
        <v>50</v>
      </c>
      <c r="C41" s="38">
        <f>B41-(D40*B41)</f>
        <v>40</v>
      </c>
      <c r="D41" s="160"/>
      <c r="E41" s="40"/>
      <c r="G41" s="26">
        <v>20</v>
      </c>
      <c r="H41" s="26">
        <f>G41-(G41*I40)</f>
        <v>14</v>
      </c>
      <c r="I41" s="168"/>
      <c r="J41" s="40"/>
      <c r="L41" s="26">
        <v>5</v>
      </c>
      <c r="M41" s="26">
        <f>L41-(L41*N40)</f>
        <v>3.5</v>
      </c>
      <c r="N41" s="168"/>
      <c r="O41" s="40"/>
      <c r="Q41" s="50">
        <v>0.2</v>
      </c>
      <c r="R41" s="50">
        <f t="shared" ref="R41:R51" si="9">Q41-(Q41*$S$40)</f>
        <v>0.16</v>
      </c>
      <c r="S41" s="168"/>
      <c r="T41" s="40"/>
      <c r="V41" s="37">
        <v>50</v>
      </c>
      <c r="W41" s="38">
        <f t="shared" si="7"/>
        <v>40</v>
      </c>
      <c r="X41" s="160"/>
      <c r="Y41" s="40"/>
      <c r="AA41" s="38">
        <v>4</v>
      </c>
      <c r="AB41" s="52">
        <f t="shared" ref="AB41:AB49" si="10">AA41-(AA41*$AC$40)</f>
        <v>3.6</v>
      </c>
      <c r="AC41" s="157"/>
      <c r="AD41" s="40"/>
      <c r="AF41" s="38">
        <v>4</v>
      </c>
      <c r="AG41" s="52">
        <f t="shared" ref="AG41:AG49" si="11">AF41-(AF41*$AH$40)</f>
        <v>3.2</v>
      </c>
      <c r="AH41" s="157"/>
      <c r="AI41" s="40"/>
      <c r="AK41" s="38">
        <v>0.5</v>
      </c>
      <c r="AL41" s="52">
        <f>AK41-(AK41*$AM$40)</f>
        <v>0.2</v>
      </c>
      <c r="AM41" s="174"/>
      <c r="AN41" s="40"/>
      <c r="AP41" s="38">
        <v>4</v>
      </c>
      <c r="AQ41" s="52">
        <f t="shared" si="8"/>
        <v>3.2</v>
      </c>
      <c r="AR41" s="157"/>
      <c r="AS41" s="40"/>
      <c r="AU41" s="38">
        <v>0.02</v>
      </c>
      <c r="AV41" s="100">
        <f>AU41-(AU41*AW40)</f>
        <v>8.0000000000000002E-3</v>
      </c>
      <c r="AW41" s="177"/>
    </row>
    <row r="42" spans="2:49" x14ac:dyDescent="0.2">
      <c r="B42" s="37">
        <v>100</v>
      </c>
      <c r="C42" s="38">
        <f>B42-(B42*D40)</f>
        <v>80</v>
      </c>
      <c r="D42" s="160"/>
      <c r="E42" s="40"/>
      <c r="G42" s="26">
        <v>30</v>
      </c>
      <c r="H42" s="26">
        <f>G42-(G42*I40)</f>
        <v>21</v>
      </c>
      <c r="I42" s="168"/>
      <c r="J42" s="40"/>
      <c r="L42" s="26">
        <v>10</v>
      </c>
      <c r="M42" s="26">
        <f>L42-(L42*N40)</f>
        <v>7</v>
      </c>
      <c r="N42" s="168"/>
      <c r="O42" s="40"/>
      <c r="Q42" s="50">
        <v>0.4</v>
      </c>
      <c r="R42" s="50">
        <f t="shared" si="9"/>
        <v>0.32</v>
      </c>
      <c r="S42" s="168"/>
      <c r="T42" s="40"/>
      <c r="V42" s="37">
        <v>100</v>
      </c>
      <c r="W42" s="38">
        <f t="shared" si="7"/>
        <v>80</v>
      </c>
      <c r="X42" s="160"/>
      <c r="Y42" s="40"/>
      <c r="AA42" s="38">
        <v>6</v>
      </c>
      <c r="AB42" s="52">
        <f t="shared" si="10"/>
        <v>5.4</v>
      </c>
      <c r="AC42" s="157"/>
      <c r="AD42" s="40"/>
      <c r="AF42" s="38">
        <v>6</v>
      </c>
      <c r="AG42" s="52">
        <f t="shared" si="11"/>
        <v>4.8</v>
      </c>
      <c r="AH42" s="157"/>
      <c r="AI42" s="40"/>
      <c r="AK42" s="38">
        <v>1</v>
      </c>
      <c r="AL42" s="52">
        <f>AK42-(AK42*$AM$40)</f>
        <v>0.4</v>
      </c>
      <c r="AM42" s="175"/>
      <c r="AN42" s="40"/>
      <c r="AP42" s="38">
        <v>6</v>
      </c>
      <c r="AQ42" s="52">
        <f t="shared" si="8"/>
        <v>4.8</v>
      </c>
      <c r="AR42" s="157"/>
      <c r="AS42" s="40"/>
      <c r="AU42" s="38">
        <v>0.05</v>
      </c>
      <c r="AV42" s="100">
        <f>AU42-(AU42*AW40)</f>
        <v>2.0000000000000004E-2</v>
      </c>
      <c r="AW42" s="178"/>
    </row>
    <row r="43" spans="2:49" x14ac:dyDescent="0.2">
      <c r="B43" s="37">
        <v>150</v>
      </c>
      <c r="C43" s="38">
        <f>B43-(B43*D40)</f>
        <v>120</v>
      </c>
      <c r="D43" s="161"/>
      <c r="E43" s="40"/>
      <c r="G43" s="26">
        <v>40</v>
      </c>
      <c r="H43" s="26">
        <f>G43-(G43*I40)</f>
        <v>28</v>
      </c>
      <c r="I43" s="168"/>
      <c r="J43" s="40"/>
      <c r="L43" s="26">
        <v>20</v>
      </c>
      <c r="M43" s="26">
        <f>L43-(L43*N40)</f>
        <v>14</v>
      </c>
      <c r="N43" s="168"/>
      <c r="O43" s="40"/>
      <c r="Q43" s="50">
        <v>0.8</v>
      </c>
      <c r="R43" s="50">
        <f t="shared" si="9"/>
        <v>0.64</v>
      </c>
      <c r="S43" s="168"/>
      <c r="T43" s="40"/>
      <c r="V43" s="37">
        <v>150</v>
      </c>
      <c r="W43" s="38">
        <f t="shared" si="7"/>
        <v>120</v>
      </c>
      <c r="X43" s="160"/>
      <c r="Y43" s="40"/>
      <c r="AA43" s="38">
        <v>10</v>
      </c>
      <c r="AB43" s="52">
        <f t="shared" si="10"/>
        <v>9</v>
      </c>
      <c r="AC43" s="157"/>
      <c r="AD43" s="40"/>
      <c r="AF43" s="38">
        <v>10</v>
      </c>
      <c r="AG43" s="52">
        <f t="shared" si="11"/>
        <v>8</v>
      </c>
      <c r="AH43" s="157"/>
      <c r="AI43" s="40"/>
      <c r="AK43" s="38">
        <v>1</v>
      </c>
      <c r="AL43" s="52">
        <f t="shared" ref="AL43:AL48" si="12">AK43-(AK43*$AM$43)</f>
        <v>0.7</v>
      </c>
      <c r="AM43" s="156">
        <f>'Données métaux'!K6</f>
        <v>0.3</v>
      </c>
      <c r="AN43" s="40"/>
      <c r="AP43" s="38">
        <v>10</v>
      </c>
      <c r="AQ43" s="52">
        <f t="shared" si="8"/>
        <v>8</v>
      </c>
      <c r="AR43" s="157"/>
      <c r="AS43" s="40"/>
      <c r="AU43" s="38">
        <v>0.05</v>
      </c>
      <c r="AV43" s="100">
        <f>AU43-(AU43*AW43)</f>
        <v>3.5000000000000003E-2</v>
      </c>
      <c r="AW43" s="176">
        <f>'Données AOX'!K6</f>
        <v>0.3</v>
      </c>
    </row>
    <row r="44" spans="2:49" x14ac:dyDescent="0.2">
      <c r="B44" s="39">
        <v>150</v>
      </c>
      <c r="C44" s="38">
        <f>B44-(B44*D44)</f>
        <v>135</v>
      </c>
      <c r="D44" s="159">
        <f>'Données ST-DCO'!K6</f>
        <v>0.1</v>
      </c>
      <c r="E44" s="40"/>
      <c r="G44" s="26">
        <v>50</v>
      </c>
      <c r="H44" s="26">
        <f>G44-(G44*I40)</f>
        <v>35</v>
      </c>
      <c r="I44" s="168"/>
      <c r="J44" s="40"/>
      <c r="L44" s="26">
        <v>50</v>
      </c>
      <c r="M44" s="26">
        <f>L44-(L44*N40)</f>
        <v>35</v>
      </c>
      <c r="N44" s="168"/>
      <c r="O44" s="40"/>
      <c r="Q44" s="50">
        <v>1</v>
      </c>
      <c r="R44" s="50">
        <f t="shared" si="9"/>
        <v>0.8</v>
      </c>
      <c r="S44" s="168"/>
      <c r="T44" s="40"/>
      <c r="V44" s="39">
        <v>200</v>
      </c>
      <c r="W44" s="38">
        <f t="shared" si="7"/>
        <v>160</v>
      </c>
      <c r="X44" s="160"/>
      <c r="Y44" s="40"/>
      <c r="AA44" s="38">
        <v>15</v>
      </c>
      <c r="AB44" s="52">
        <f t="shared" si="10"/>
        <v>13.5</v>
      </c>
      <c r="AC44" s="157"/>
      <c r="AD44" s="40"/>
      <c r="AF44" s="38">
        <v>15</v>
      </c>
      <c r="AG44" s="52">
        <f t="shared" si="11"/>
        <v>12</v>
      </c>
      <c r="AH44" s="157"/>
      <c r="AI44" s="40"/>
      <c r="AK44" s="38">
        <v>2</v>
      </c>
      <c r="AL44" s="52">
        <f t="shared" si="12"/>
        <v>1.4</v>
      </c>
      <c r="AM44" s="157"/>
      <c r="AN44" s="40"/>
      <c r="AP44" s="38">
        <v>15</v>
      </c>
      <c r="AQ44" s="52">
        <f t="shared" si="8"/>
        <v>12</v>
      </c>
      <c r="AR44" s="157"/>
      <c r="AS44" s="40"/>
      <c r="AU44" s="38">
        <v>0.1</v>
      </c>
      <c r="AV44" s="100">
        <f>AU44-(AW43*AU44)</f>
        <v>7.0000000000000007E-2</v>
      </c>
      <c r="AW44" s="177"/>
    </row>
    <row r="45" spans="2:49" x14ac:dyDescent="0.2">
      <c r="B45" s="37">
        <v>200</v>
      </c>
      <c r="C45" s="38">
        <f>B45-(B45*D44)</f>
        <v>180</v>
      </c>
      <c r="D45" s="160"/>
      <c r="E45" s="40"/>
      <c r="G45" s="26">
        <v>60</v>
      </c>
      <c r="H45" s="26">
        <f>G45-(G45*I40)</f>
        <v>42</v>
      </c>
      <c r="I45" s="169"/>
      <c r="J45" s="40"/>
      <c r="L45" s="26">
        <v>60</v>
      </c>
      <c r="M45" s="26">
        <f>L45-(L45*N40)</f>
        <v>42</v>
      </c>
      <c r="N45" s="168"/>
      <c r="O45" s="40"/>
      <c r="Q45" s="50">
        <v>1.2</v>
      </c>
      <c r="R45" s="50">
        <f t="shared" si="9"/>
        <v>0.96</v>
      </c>
      <c r="S45" s="168"/>
      <c r="T45" s="40"/>
      <c r="V45" s="37">
        <v>250</v>
      </c>
      <c r="W45" s="38">
        <f t="shared" si="7"/>
        <v>200</v>
      </c>
      <c r="X45" s="161"/>
      <c r="Y45" s="40"/>
      <c r="AA45" s="38">
        <v>20</v>
      </c>
      <c r="AB45" s="52">
        <f t="shared" si="10"/>
        <v>18</v>
      </c>
      <c r="AC45" s="157"/>
      <c r="AD45" s="40"/>
      <c r="AF45" s="38">
        <v>20</v>
      </c>
      <c r="AG45" s="52">
        <f t="shared" si="11"/>
        <v>16</v>
      </c>
      <c r="AH45" s="157"/>
      <c r="AI45" s="40"/>
      <c r="AK45" s="38">
        <v>5</v>
      </c>
      <c r="AL45" s="52">
        <f t="shared" si="12"/>
        <v>3.5</v>
      </c>
      <c r="AM45" s="157"/>
      <c r="AN45" s="40"/>
      <c r="AP45" s="38">
        <v>20</v>
      </c>
      <c r="AQ45" s="52">
        <f t="shared" si="8"/>
        <v>16</v>
      </c>
      <c r="AR45" s="157"/>
      <c r="AS45" s="40"/>
      <c r="AU45" s="38">
        <v>0.2</v>
      </c>
      <c r="AV45" s="100">
        <f>AU45-(AU45*AW43)</f>
        <v>0.14000000000000001</v>
      </c>
      <c r="AW45" s="177"/>
    </row>
    <row r="46" spans="2:49" x14ac:dyDescent="0.2">
      <c r="B46" s="37">
        <v>300</v>
      </c>
      <c r="C46" s="38">
        <f>B46-(B46*D44)</f>
        <v>270</v>
      </c>
      <c r="D46" s="160"/>
      <c r="E46" s="40"/>
      <c r="G46" s="46">
        <v>60</v>
      </c>
      <c r="H46" s="26">
        <f>G46-(G46*I46)</f>
        <v>48</v>
      </c>
      <c r="I46" s="162">
        <f>'Données MES'!$K$6</f>
        <v>0.2</v>
      </c>
      <c r="J46" s="40"/>
      <c r="L46" s="26">
        <v>80</v>
      </c>
      <c r="M46" s="26">
        <f>L46-(N40*L46)</f>
        <v>56</v>
      </c>
      <c r="N46" s="169"/>
      <c r="O46" s="40"/>
      <c r="Q46" s="50">
        <v>1.4</v>
      </c>
      <c r="R46" s="50">
        <f t="shared" si="9"/>
        <v>1.1199999999999999</v>
      </c>
      <c r="S46" s="168"/>
      <c r="T46" s="40"/>
      <c r="V46" s="37">
        <v>250</v>
      </c>
      <c r="W46" s="38">
        <f>V46-(V46*$X$46)</f>
        <v>225</v>
      </c>
      <c r="X46" s="159">
        <f>'Données DCO'!K6</f>
        <v>0.1</v>
      </c>
      <c r="Y46" s="40"/>
      <c r="AA46" s="38">
        <v>30</v>
      </c>
      <c r="AB46" s="52">
        <f t="shared" si="10"/>
        <v>27</v>
      </c>
      <c r="AC46" s="157"/>
      <c r="AD46" s="40"/>
      <c r="AF46" s="38">
        <v>30</v>
      </c>
      <c r="AG46" s="52">
        <f t="shared" si="11"/>
        <v>24</v>
      </c>
      <c r="AH46" s="157"/>
      <c r="AI46" s="40"/>
      <c r="AK46" s="38">
        <v>10</v>
      </c>
      <c r="AL46" s="52">
        <f t="shared" si="12"/>
        <v>7</v>
      </c>
      <c r="AM46" s="157"/>
      <c r="AN46" s="40"/>
      <c r="AP46" s="38">
        <v>30</v>
      </c>
      <c r="AQ46" s="52">
        <f t="shared" si="8"/>
        <v>24</v>
      </c>
      <c r="AR46" s="157"/>
      <c r="AS46" s="40"/>
      <c r="AU46" s="38">
        <v>0.5</v>
      </c>
      <c r="AV46" s="100">
        <f>AU46-(AU46*AW43)</f>
        <v>0.35</v>
      </c>
      <c r="AW46" s="177"/>
    </row>
    <row r="47" spans="2:49" x14ac:dyDescent="0.2">
      <c r="B47" s="37">
        <v>400</v>
      </c>
      <c r="C47" s="38">
        <f>B47-(B47*D44)</f>
        <v>360</v>
      </c>
      <c r="D47" s="160"/>
      <c r="E47" s="40"/>
      <c r="G47" s="26">
        <v>70</v>
      </c>
      <c r="H47" s="26">
        <f>G47-(G47*I46)</f>
        <v>56</v>
      </c>
      <c r="I47" s="163"/>
      <c r="J47" s="40"/>
      <c r="L47" s="46">
        <v>80</v>
      </c>
      <c r="M47" s="26">
        <f>L47-(L47*N47)</f>
        <v>64</v>
      </c>
      <c r="N47" s="162">
        <f>'Données DBO5'!$K$6</f>
        <v>0.2</v>
      </c>
      <c r="O47" s="40"/>
      <c r="Q47" s="50">
        <v>1.8</v>
      </c>
      <c r="R47" s="50">
        <f t="shared" si="9"/>
        <v>1.44</v>
      </c>
      <c r="S47" s="168"/>
      <c r="T47" s="40"/>
      <c r="V47" s="37">
        <v>300</v>
      </c>
      <c r="W47" s="38">
        <f t="shared" ref="W47:W52" si="13">V47-(V47*$X$46)</f>
        <v>270</v>
      </c>
      <c r="X47" s="160"/>
      <c r="Y47" s="40"/>
      <c r="AA47" s="38">
        <v>50</v>
      </c>
      <c r="AB47" s="52">
        <f t="shared" si="10"/>
        <v>45</v>
      </c>
      <c r="AC47" s="157"/>
      <c r="AD47" s="40"/>
      <c r="AF47" s="38">
        <v>50</v>
      </c>
      <c r="AG47" s="52">
        <f t="shared" si="11"/>
        <v>40</v>
      </c>
      <c r="AH47" s="157"/>
      <c r="AI47" s="40"/>
      <c r="AK47" s="38">
        <v>20</v>
      </c>
      <c r="AL47" s="52">
        <f t="shared" si="12"/>
        <v>14</v>
      </c>
      <c r="AM47" s="157"/>
      <c r="AN47" s="40"/>
      <c r="AP47" s="38">
        <v>50</v>
      </c>
      <c r="AQ47" s="52">
        <f t="shared" si="8"/>
        <v>40</v>
      </c>
      <c r="AR47" s="157"/>
      <c r="AS47" s="40"/>
      <c r="AU47" s="38">
        <v>1</v>
      </c>
      <c r="AV47" s="100">
        <f>AU47-(AU47*AW43)</f>
        <v>0.7</v>
      </c>
      <c r="AW47" s="177"/>
    </row>
    <row r="48" spans="2:49" x14ac:dyDescent="0.2">
      <c r="B48" s="37">
        <v>450</v>
      </c>
      <c r="C48" s="38">
        <f>B48-(B48*D44)</f>
        <v>405</v>
      </c>
      <c r="D48" s="160"/>
      <c r="E48" s="40"/>
      <c r="G48" s="26">
        <v>80</v>
      </c>
      <c r="H48" s="26">
        <f>G48-(G48*I46)</f>
        <v>64</v>
      </c>
      <c r="I48" s="163"/>
      <c r="J48" s="40"/>
      <c r="L48" s="26">
        <v>100</v>
      </c>
      <c r="M48" s="26">
        <f>L48-(L48*N47)</f>
        <v>80</v>
      </c>
      <c r="N48" s="163"/>
      <c r="O48" s="40"/>
      <c r="Q48" s="50">
        <v>2</v>
      </c>
      <c r="R48" s="50">
        <f t="shared" si="9"/>
        <v>1.6</v>
      </c>
      <c r="S48" s="168"/>
      <c r="T48" s="40"/>
      <c r="V48" s="37">
        <v>400</v>
      </c>
      <c r="W48" s="38">
        <f t="shared" si="13"/>
        <v>360</v>
      </c>
      <c r="X48" s="160"/>
      <c r="Y48" s="40"/>
      <c r="AA48" s="38">
        <v>100</v>
      </c>
      <c r="AB48" s="52">
        <f t="shared" si="10"/>
        <v>90</v>
      </c>
      <c r="AC48" s="157"/>
      <c r="AD48" s="40"/>
      <c r="AF48" s="38">
        <v>100</v>
      </c>
      <c r="AG48" s="52">
        <f t="shared" si="11"/>
        <v>80</v>
      </c>
      <c r="AH48" s="157"/>
      <c r="AI48" s="40"/>
      <c r="AK48" s="38">
        <v>50</v>
      </c>
      <c r="AL48" s="52">
        <f t="shared" si="12"/>
        <v>35</v>
      </c>
      <c r="AM48" s="158"/>
      <c r="AN48" s="40"/>
      <c r="AP48" s="38">
        <v>100</v>
      </c>
      <c r="AQ48" s="52">
        <f t="shared" si="8"/>
        <v>80</v>
      </c>
      <c r="AR48" s="157"/>
      <c r="AS48" s="40"/>
      <c r="AU48" s="38">
        <v>2</v>
      </c>
      <c r="AV48" s="100">
        <f>AU48-(AU48*AW43)</f>
        <v>1.4</v>
      </c>
      <c r="AW48" s="177"/>
    </row>
    <row r="49" spans="2:49" x14ac:dyDescent="0.2">
      <c r="B49" s="37">
        <v>500</v>
      </c>
      <c r="C49" s="38">
        <f>B49-(B49*D44)</f>
        <v>450</v>
      </c>
      <c r="D49" s="160"/>
      <c r="E49" s="40"/>
      <c r="G49" s="26">
        <v>100</v>
      </c>
      <c r="H49" s="26">
        <f>G49-(G49*I46)</f>
        <v>80</v>
      </c>
      <c r="I49" s="163"/>
      <c r="J49" s="40"/>
      <c r="L49" s="26">
        <v>150</v>
      </c>
      <c r="M49" s="26">
        <f>L49-(L49*N47)</f>
        <v>120</v>
      </c>
      <c r="N49" s="163"/>
      <c r="O49" s="40"/>
      <c r="Q49" s="45">
        <v>5</v>
      </c>
      <c r="R49" s="50">
        <f t="shared" si="9"/>
        <v>4</v>
      </c>
      <c r="S49" s="168"/>
      <c r="T49" s="40"/>
      <c r="V49" s="37">
        <v>500</v>
      </c>
      <c r="W49" s="38">
        <f t="shared" si="13"/>
        <v>450</v>
      </c>
      <c r="X49" s="160"/>
      <c r="Y49" s="40"/>
      <c r="AA49" s="38">
        <v>200</v>
      </c>
      <c r="AB49" s="52">
        <f t="shared" si="10"/>
        <v>180</v>
      </c>
      <c r="AC49" s="158"/>
      <c r="AD49" s="40"/>
      <c r="AF49" s="38">
        <v>200</v>
      </c>
      <c r="AG49" s="52">
        <f t="shared" si="11"/>
        <v>160</v>
      </c>
      <c r="AH49" s="158"/>
      <c r="AI49" s="40"/>
      <c r="AN49" s="40"/>
      <c r="AP49" s="38">
        <v>200</v>
      </c>
      <c r="AQ49" s="52">
        <f t="shared" si="8"/>
        <v>160</v>
      </c>
      <c r="AR49" s="158"/>
      <c r="AS49" s="40"/>
      <c r="AU49" s="38">
        <v>5</v>
      </c>
      <c r="AV49" s="100">
        <f>AU49-(AU49*AW43)</f>
        <v>3.5</v>
      </c>
      <c r="AW49" s="178"/>
    </row>
    <row r="50" spans="2:49" x14ac:dyDescent="0.2">
      <c r="B50" s="26">
        <v>1000</v>
      </c>
      <c r="C50" s="38">
        <f>B50-(B50*D44)</f>
        <v>900</v>
      </c>
      <c r="D50" s="160"/>
      <c r="E50" s="40"/>
      <c r="G50" s="26">
        <v>150</v>
      </c>
      <c r="H50" s="26">
        <f>G50-(G50*I46)</f>
        <v>120</v>
      </c>
      <c r="I50" s="163"/>
      <c r="J50" s="40"/>
      <c r="L50" s="26">
        <v>200</v>
      </c>
      <c r="M50" s="26">
        <f>L50-(L50*N47)</f>
        <v>160</v>
      </c>
      <c r="N50" s="163"/>
      <c r="O50" s="40"/>
      <c r="Q50" s="50">
        <v>10</v>
      </c>
      <c r="R50" s="50">
        <f t="shared" si="9"/>
        <v>8</v>
      </c>
      <c r="S50" s="168"/>
      <c r="T50" s="40"/>
      <c r="V50" s="26">
        <v>1000</v>
      </c>
      <c r="W50" s="38">
        <f t="shared" si="13"/>
        <v>900</v>
      </c>
      <c r="X50" s="160"/>
      <c r="Y50" s="40"/>
      <c r="AD50" s="40"/>
      <c r="AI50" s="40"/>
      <c r="AN50" s="40"/>
      <c r="AS50" s="40"/>
    </row>
    <row r="51" spans="2:49" x14ac:dyDescent="0.2">
      <c r="B51" s="26">
        <v>2000</v>
      </c>
      <c r="C51" s="38">
        <f>B51-(B51*D44)</f>
        <v>1800</v>
      </c>
      <c r="D51" s="160"/>
      <c r="E51" s="40"/>
      <c r="G51" s="26">
        <v>200</v>
      </c>
      <c r="H51" s="26">
        <f>G51-(G51*I46)</f>
        <v>160</v>
      </c>
      <c r="I51" s="163"/>
      <c r="J51" s="40"/>
      <c r="L51" s="26">
        <v>300</v>
      </c>
      <c r="M51" s="26">
        <f>L51-(L51*N47)</f>
        <v>240</v>
      </c>
      <c r="N51" s="163"/>
      <c r="O51" s="40"/>
      <c r="Q51" s="50">
        <v>20</v>
      </c>
      <c r="R51" s="50">
        <f t="shared" si="9"/>
        <v>16</v>
      </c>
      <c r="S51" s="169"/>
      <c r="T51" s="40"/>
      <c r="V51" s="26">
        <v>2000</v>
      </c>
      <c r="W51" s="38">
        <f t="shared" si="13"/>
        <v>1800</v>
      </c>
      <c r="X51" s="160"/>
      <c r="Y51" s="40"/>
      <c r="AD51" s="40"/>
      <c r="AI51" s="40"/>
      <c r="AN51" s="40"/>
      <c r="AS51" s="40"/>
    </row>
    <row r="52" spans="2:49" x14ac:dyDescent="0.2">
      <c r="B52" s="26">
        <v>3000</v>
      </c>
      <c r="C52" s="38">
        <f>B52-(B52*D44)</f>
        <v>2700</v>
      </c>
      <c r="D52" s="161"/>
      <c r="E52" s="40"/>
      <c r="G52" s="26">
        <v>300</v>
      </c>
      <c r="H52" s="26">
        <f>G52-(G52*I46)</f>
        <v>240</v>
      </c>
      <c r="I52" s="163"/>
      <c r="J52" s="40"/>
      <c r="L52" s="26">
        <v>350</v>
      </c>
      <c r="M52" s="26">
        <f>L52-(L52*N47)</f>
        <v>280</v>
      </c>
      <c r="N52" s="164"/>
      <c r="O52" s="40"/>
      <c r="T52" s="40"/>
      <c r="V52" s="26">
        <v>3000</v>
      </c>
      <c r="W52" s="38">
        <f t="shared" si="13"/>
        <v>2700</v>
      </c>
      <c r="X52" s="161"/>
      <c r="Y52" s="40"/>
      <c r="AD52" s="40"/>
      <c r="AI52" s="40"/>
      <c r="AN52" s="40"/>
      <c r="AS52" s="40"/>
    </row>
    <row r="53" spans="2:49" x14ac:dyDescent="0.2">
      <c r="E53" s="40"/>
      <c r="G53" s="26">
        <v>400</v>
      </c>
      <c r="H53" s="26">
        <f>G53-(G53*I46)</f>
        <v>320</v>
      </c>
      <c r="I53" s="163"/>
      <c r="J53" s="40"/>
      <c r="O53" s="40"/>
      <c r="T53" s="40"/>
      <c r="Y53" s="40"/>
      <c r="AD53" s="40"/>
      <c r="AI53" s="40"/>
      <c r="AN53" s="40"/>
      <c r="AS53" s="40"/>
    </row>
    <row r="54" spans="2:49" x14ac:dyDescent="0.2">
      <c r="E54" s="40"/>
      <c r="G54" s="26">
        <v>500</v>
      </c>
      <c r="H54" s="38">
        <f>G54-(G54*I46)</f>
        <v>400</v>
      </c>
      <c r="I54" s="164"/>
      <c r="J54" s="40"/>
      <c r="O54" s="40"/>
      <c r="T54" s="40"/>
      <c r="Y54" s="40"/>
      <c r="AD54" s="40"/>
      <c r="AI54" s="40"/>
      <c r="AN54" s="40"/>
      <c r="AS54" s="40"/>
    </row>
    <row r="55" spans="2:49" x14ac:dyDescent="0.2">
      <c r="E55" s="40"/>
      <c r="J55" s="40"/>
      <c r="O55" s="40"/>
      <c r="T55" s="40"/>
      <c r="Y55" s="40"/>
      <c r="AD55" s="40"/>
      <c r="AI55" s="40"/>
      <c r="AN55" s="40"/>
      <c r="AS55" s="40"/>
    </row>
    <row r="56" spans="2:49" x14ac:dyDescent="0.2">
      <c r="E56" s="40"/>
      <c r="J56" s="40"/>
      <c r="O56" s="40"/>
      <c r="T56" s="40"/>
      <c r="Y56" s="40"/>
      <c r="AD56" s="40"/>
      <c r="AI56" s="40"/>
      <c r="AN56" s="40"/>
      <c r="AS56" s="40"/>
    </row>
    <row r="57" spans="2:49" x14ac:dyDescent="0.2">
      <c r="E57" s="40"/>
      <c r="J57" s="40"/>
      <c r="O57" s="40"/>
      <c r="T57" s="40"/>
      <c r="Y57" s="40"/>
      <c r="AD57" s="40"/>
      <c r="AI57" s="40"/>
      <c r="AN57" s="40"/>
      <c r="AS57" s="40"/>
    </row>
    <row r="58" spans="2:49" x14ac:dyDescent="0.2">
      <c r="E58" s="40"/>
      <c r="J58" s="40"/>
      <c r="O58" s="40"/>
      <c r="T58" s="40"/>
      <c r="Y58" s="40"/>
      <c r="AD58" s="40"/>
      <c r="AI58" s="40"/>
      <c r="AN58" s="40"/>
      <c r="AS58" s="40"/>
    </row>
    <row r="59" spans="2:49" x14ac:dyDescent="0.2">
      <c r="E59" s="40"/>
      <c r="J59" s="40"/>
      <c r="O59" s="40"/>
      <c r="T59" s="40"/>
      <c r="Y59" s="40"/>
      <c r="AD59" s="40"/>
      <c r="AI59" s="40"/>
      <c r="AN59" s="40"/>
      <c r="AS59" s="40"/>
    </row>
    <row r="60" spans="2:49" x14ac:dyDescent="0.2">
      <c r="AI60" s="40"/>
      <c r="AN60" s="40"/>
      <c r="AS60" s="40"/>
    </row>
  </sheetData>
  <sheetProtection password="DCF5" sheet="1" selectLockedCells="1"/>
  <mergeCells count="70">
    <mergeCell ref="AW23:AW29"/>
    <mergeCell ref="AR40:AR49"/>
    <mergeCell ref="AP1:AQ1"/>
    <mergeCell ref="AP3:AQ3"/>
    <mergeCell ref="AP18:AR18"/>
    <mergeCell ref="AR20:AR29"/>
    <mergeCell ref="AU38:AW38"/>
    <mergeCell ref="AW40:AW42"/>
    <mergeCell ref="AW43:AW49"/>
    <mergeCell ref="AU3:AV3"/>
    <mergeCell ref="AU18:AW18"/>
    <mergeCell ref="AK1:AL1"/>
    <mergeCell ref="AK3:AL3"/>
    <mergeCell ref="AK18:AM18"/>
    <mergeCell ref="AM20:AM22"/>
    <mergeCell ref="AW20:AW22"/>
    <mergeCell ref="AM23:AM28"/>
    <mergeCell ref="AP38:AR38"/>
    <mergeCell ref="V38:X38"/>
    <mergeCell ref="X40:X45"/>
    <mergeCell ref="X46:X52"/>
    <mergeCell ref="AK38:AM38"/>
    <mergeCell ref="AM40:AM42"/>
    <mergeCell ref="AM43:AM48"/>
    <mergeCell ref="AA38:AC38"/>
    <mergeCell ref="AC40:AC49"/>
    <mergeCell ref="AH40:AH49"/>
    <mergeCell ref="AF38:AH38"/>
    <mergeCell ref="P1:Q1"/>
    <mergeCell ref="Q3:R3"/>
    <mergeCell ref="Q18:S18"/>
    <mergeCell ref="S40:S51"/>
    <mergeCell ref="V1:W1"/>
    <mergeCell ref="V3:W3"/>
    <mergeCell ref="V18:X18"/>
    <mergeCell ref="X20:X25"/>
    <mergeCell ref="X26:X32"/>
    <mergeCell ref="S20:S31"/>
    <mergeCell ref="Q38:S38"/>
    <mergeCell ref="K1:L1"/>
    <mergeCell ref="L3:M3"/>
    <mergeCell ref="L18:N18"/>
    <mergeCell ref="N47:N52"/>
    <mergeCell ref="N27:N32"/>
    <mergeCell ref="N20:N26"/>
    <mergeCell ref="L38:N38"/>
    <mergeCell ref="N40:N46"/>
    <mergeCell ref="I20:I25"/>
    <mergeCell ref="B3:C3"/>
    <mergeCell ref="B18:D18"/>
    <mergeCell ref="G3:H3"/>
    <mergeCell ref="B1:C1"/>
    <mergeCell ref="G18:I18"/>
    <mergeCell ref="D20:D23"/>
    <mergeCell ref="D24:D32"/>
    <mergeCell ref="D44:D52"/>
    <mergeCell ref="I26:I34"/>
    <mergeCell ref="G38:I38"/>
    <mergeCell ref="I40:I45"/>
    <mergeCell ref="I46:I54"/>
    <mergeCell ref="D40:D43"/>
    <mergeCell ref="B38:D38"/>
    <mergeCell ref="AA3:AB3"/>
    <mergeCell ref="AA1:AB1"/>
    <mergeCell ref="AA18:AC18"/>
    <mergeCell ref="AC20:AC29"/>
    <mergeCell ref="AF1:AG1"/>
    <mergeCell ref="AF3:AG3"/>
    <mergeCell ref="AF18:AH18"/>
    <mergeCell ref="AH20:AH29"/>
  </mergeCells>
  <phoneticPr fontId="5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9"/>
  <sheetViews>
    <sheetView showGridLines="0" workbookViewId="0">
      <selection activeCell="D14" sqref="D14"/>
    </sheetView>
  </sheetViews>
  <sheetFormatPr baseColWidth="10" defaultColWidth="11.42578125" defaultRowHeight="12.75" x14ac:dyDescent="0.2"/>
  <cols>
    <col min="1" max="1" width="14.140625" style="1" customWidth="1"/>
    <col min="2" max="2" width="14" style="1" customWidth="1"/>
    <col min="3" max="5" width="11.42578125" style="1" customWidth="1"/>
    <col min="6" max="6" width="11.28515625" style="1" bestFit="1" customWidth="1"/>
    <col min="7" max="7" width="11.7109375" style="14" customWidth="1"/>
    <col min="8" max="8" width="14.85546875" style="1" bestFit="1" customWidth="1"/>
    <col min="9" max="9" width="24.42578125" style="1" bestFit="1" customWidth="1"/>
    <col min="10" max="10" width="5.5703125" style="1" customWidth="1"/>
    <col min="11" max="11" width="6.7109375" style="1" bestFit="1" customWidth="1"/>
    <col min="12" max="12" width="5.42578125" style="1" bestFit="1" customWidth="1"/>
    <col min="13" max="13" width="7.28515625" style="1" customWidth="1"/>
    <col min="14" max="16384" width="11.42578125" style="1"/>
  </cols>
  <sheetData>
    <row r="1" spans="1:17" x14ac:dyDescent="0.2">
      <c r="J1" s="122" t="s">
        <v>32</v>
      </c>
      <c r="K1" s="122" t="s">
        <v>33</v>
      </c>
    </row>
    <row r="2" spans="1:17" ht="15.75" x14ac:dyDescent="0.25">
      <c r="A2" s="21" t="s">
        <v>13</v>
      </c>
      <c r="B2" s="121"/>
      <c r="C2" s="121"/>
      <c r="D2" s="121"/>
      <c r="F2" s="21"/>
      <c r="G2" s="22"/>
      <c r="J2" s="122"/>
      <c r="K2" s="122"/>
    </row>
    <row r="3" spans="1:17" ht="15.75" customHeight="1" x14ac:dyDescent="0.25">
      <c r="A3" s="21" t="s">
        <v>14</v>
      </c>
      <c r="B3" s="140"/>
      <c r="C3" s="140"/>
      <c r="D3" s="140"/>
      <c r="F3" s="21"/>
      <c r="G3" s="22"/>
      <c r="J3" s="122"/>
      <c r="K3" s="122"/>
    </row>
    <row r="4" spans="1:17" ht="15.75" x14ac:dyDescent="0.25">
      <c r="A4" s="21"/>
      <c r="B4" s="21"/>
      <c r="C4" s="21"/>
      <c r="D4" s="21"/>
      <c r="E4" s="21"/>
      <c r="F4" s="21"/>
      <c r="G4" s="22"/>
      <c r="J4" s="122"/>
      <c r="K4" s="122"/>
    </row>
    <row r="5" spans="1:17" ht="15.75" customHeight="1" x14ac:dyDescent="0.2">
      <c r="A5" s="21" t="s">
        <v>15</v>
      </c>
      <c r="B5" s="21"/>
      <c r="C5" s="21"/>
      <c r="D5" s="140"/>
      <c r="E5" s="140"/>
      <c r="F5" s="140"/>
      <c r="G5" s="140"/>
      <c r="J5" s="123"/>
      <c r="K5" s="123"/>
    </row>
    <row r="6" spans="1:17" ht="15.75" x14ac:dyDescent="0.25">
      <c r="A6" s="21"/>
      <c r="B6" s="21"/>
      <c r="C6" s="21"/>
      <c r="D6" s="21"/>
      <c r="E6" s="21"/>
      <c r="F6" s="21"/>
      <c r="G6" s="22"/>
      <c r="H6" s="102"/>
      <c r="I6" s="9" t="s">
        <v>8</v>
      </c>
      <c r="J6" s="13">
        <v>0.2</v>
      </c>
      <c r="K6" s="12">
        <v>0.1</v>
      </c>
      <c r="N6" s="124" t="s">
        <v>31</v>
      </c>
      <c r="O6" s="125"/>
      <c r="P6" s="31">
        <v>20</v>
      </c>
    </row>
    <row r="7" spans="1:17" ht="15" x14ac:dyDescent="0.25">
      <c r="C7" s="24"/>
      <c r="D7" s="24"/>
      <c r="E7" s="24"/>
      <c r="H7" s="102"/>
      <c r="L7" s="25"/>
      <c r="M7" s="25"/>
      <c r="Q7" s="25"/>
    </row>
    <row r="8" spans="1:17" x14ac:dyDescent="0.2">
      <c r="B8" s="28"/>
      <c r="C8" s="132" t="s">
        <v>27</v>
      </c>
      <c r="D8" s="133"/>
      <c r="E8" s="129" t="s">
        <v>28</v>
      </c>
      <c r="F8" s="136" t="s">
        <v>3</v>
      </c>
      <c r="G8" s="137"/>
      <c r="H8" s="102"/>
    </row>
    <row r="9" spans="1:17" ht="26.25" customHeight="1" x14ac:dyDescent="0.2">
      <c r="B9" s="29" t="s">
        <v>26</v>
      </c>
      <c r="C9" s="134"/>
      <c r="D9" s="135"/>
      <c r="E9" s="130"/>
      <c r="F9" s="138"/>
      <c r="G9" s="139"/>
      <c r="H9" s="102"/>
    </row>
    <row r="10" spans="1:17" ht="25.5" x14ac:dyDescent="0.2">
      <c r="B10" s="27" t="s">
        <v>9</v>
      </c>
      <c r="C10" s="27" t="s">
        <v>1</v>
      </c>
      <c r="D10" s="27" t="s">
        <v>2</v>
      </c>
      <c r="E10" s="131"/>
      <c r="F10" s="32" t="s">
        <v>30</v>
      </c>
      <c r="G10" s="32" t="s">
        <v>29</v>
      </c>
      <c r="H10" s="102"/>
    </row>
    <row r="11" spans="1:17" x14ac:dyDescent="0.2">
      <c r="A11" s="126" t="s">
        <v>25</v>
      </c>
      <c r="B11" s="112"/>
      <c r="C11" s="114"/>
      <c r="D11" s="114"/>
      <c r="E11" s="17">
        <f>(D11+C11)/2</f>
        <v>0</v>
      </c>
      <c r="F11" s="17" t="b">
        <f>IF(ISNUMBER(C11)=TRUE,IF(ISNUMBER(D11)=TRUE,IF(AND(C11&lt;$P$6,D11&lt;$P$6),"&lt; Seuil",C11-E11)))</f>
        <v>0</v>
      </c>
      <c r="G11" s="19" t="str">
        <f>IF(F11="&lt; Seuil","Bon",IF(F11=FALSE,"",ABS((F11)/E11)))</f>
        <v/>
      </c>
      <c r="H11" s="103">
        <f>IF(G11="Bon",1,IF(NOT(ISNUMBER(G11)),0,IF(G11&lt;=$J$6,1,IF(G11&gt;$J$6,2))))</f>
        <v>0</v>
      </c>
      <c r="I11" s="2" t="s">
        <v>7</v>
      </c>
      <c r="J11" s="3">
        <f>COUNTIF(H11:H106,"&lt;&gt;0")</f>
        <v>0</v>
      </c>
      <c r="K11" s="4" t="s">
        <v>4</v>
      </c>
      <c r="L11" s="4"/>
    </row>
    <row r="12" spans="1:17" x14ac:dyDescent="0.2">
      <c r="A12" s="127"/>
      <c r="B12" s="112"/>
      <c r="C12" s="114"/>
      <c r="D12" s="114"/>
      <c r="E12" s="17">
        <f t="shared" ref="E12:E34" si="0">(D12+C12)/2</f>
        <v>0</v>
      </c>
      <c r="F12" s="17" t="b">
        <f t="shared" ref="F12:F76" si="1">IF(ISNUMBER(C12)=TRUE,IF(ISNUMBER(D12)=TRUE,IF(AND(C12&lt;$P$6,D12&lt;$P$6),"&lt; Seuil",C12-E12)))</f>
        <v>0</v>
      </c>
      <c r="G12" s="19" t="str">
        <f t="shared" ref="G12:G76" si="2">IF(F12="&lt; Seuil","Bon",IF(F12=FALSE,"",ABS((F12)/E12)))</f>
        <v/>
      </c>
      <c r="H12" s="103">
        <f t="shared" ref="H12:H76" si="3">IF(G12="Bon",1,IF(NOT(ISNUMBER(G12)),0,IF(G12&lt;=$J$6,1,IF(G12&gt;$J$6,2))))</f>
        <v>0</v>
      </c>
      <c r="P12" s="10"/>
    </row>
    <row r="13" spans="1:17" x14ac:dyDescent="0.2">
      <c r="A13" s="127"/>
      <c r="B13" s="112"/>
      <c r="C13" s="114"/>
      <c r="D13" s="114"/>
      <c r="E13" s="17">
        <f t="shared" si="0"/>
        <v>0</v>
      </c>
      <c r="F13" s="17" t="b">
        <f t="shared" si="1"/>
        <v>0</v>
      </c>
      <c r="G13" s="19" t="str">
        <f t="shared" si="2"/>
        <v/>
      </c>
      <c r="H13" s="103">
        <f t="shared" si="3"/>
        <v>0</v>
      </c>
      <c r="I13" s="2" t="s">
        <v>23</v>
      </c>
      <c r="J13" s="10">
        <f>COUNTIF(H11:H106,"=1")</f>
        <v>0</v>
      </c>
      <c r="K13" s="4" t="s">
        <v>4</v>
      </c>
      <c r="L13" s="4" t="s">
        <v>5</v>
      </c>
      <c r="M13" s="11" t="e">
        <f>ROUND(J13/$J$11,2)</f>
        <v>#DIV/0!</v>
      </c>
      <c r="N13" s="1" t="s">
        <v>6</v>
      </c>
    </row>
    <row r="14" spans="1:17" x14ac:dyDescent="0.2">
      <c r="A14" s="127"/>
      <c r="B14" s="112"/>
      <c r="C14" s="114"/>
      <c r="D14" s="114"/>
      <c r="E14" s="17">
        <f t="shared" si="0"/>
        <v>0</v>
      </c>
      <c r="F14" s="17" t="b">
        <f t="shared" si="1"/>
        <v>0</v>
      </c>
      <c r="G14" s="19" t="str">
        <f t="shared" si="2"/>
        <v/>
      </c>
      <c r="H14" s="103">
        <f t="shared" si="3"/>
        <v>0</v>
      </c>
      <c r="I14" s="2" t="s">
        <v>24</v>
      </c>
      <c r="J14" s="7">
        <f>COUNTIF(H11:H106,"=2")</f>
        <v>0</v>
      </c>
      <c r="K14" s="4" t="s">
        <v>4</v>
      </c>
      <c r="L14" s="4" t="s">
        <v>5</v>
      </c>
      <c r="M14" s="8" t="e">
        <f>ROUND(J14/$J$11,2)</f>
        <v>#DIV/0!</v>
      </c>
      <c r="N14" s="1" t="s">
        <v>6</v>
      </c>
    </row>
    <row r="15" spans="1:17" x14ac:dyDescent="0.2">
      <c r="A15" s="127"/>
      <c r="B15" s="112"/>
      <c r="C15" s="114"/>
      <c r="D15" s="114"/>
      <c r="E15" s="17">
        <f t="shared" si="0"/>
        <v>0</v>
      </c>
      <c r="F15" s="17" t="b">
        <f t="shared" si="1"/>
        <v>0</v>
      </c>
      <c r="G15" s="19" t="str">
        <f t="shared" si="2"/>
        <v/>
      </c>
      <c r="H15" s="103">
        <f t="shared" si="3"/>
        <v>0</v>
      </c>
    </row>
    <row r="16" spans="1:17" x14ac:dyDescent="0.2">
      <c r="A16" s="127"/>
      <c r="B16" s="112"/>
      <c r="C16" s="114"/>
      <c r="D16" s="114"/>
      <c r="E16" s="17">
        <f t="shared" si="0"/>
        <v>0</v>
      </c>
      <c r="F16" s="17" t="b">
        <f t="shared" si="1"/>
        <v>0</v>
      </c>
      <c r="G16" s="19" t="str">
        <f t="shared" si="2"/>
        <v/>
      </c>
      <c r="H16" s="103">
        <f t="shared" si="3"/>
        <v>0</v>
      </c>
    </row>
    <row r="17" spans="1:8" x14ac:dyDescent="0.2">
      <c r="A17" s="127"/>
      <c r="B17" s="112"/>
      <c r="C17" s="114"/>
      <c r="D17" s="114"/>
      <c r="E17" s="17">
        <f t="shared" si="0"/>
        <v>0</v>
      </c>
      <c r="F17" s="17" t="b">
        <f t="shared" si="1"/>
        <v>0</v>
      </c>
      <c r="G17" s="19" t="str">
        <f t="shared" si="2"/>
        <v/>
      </c>
      <c r="H17" s="103">
        <f t="shared" si="3"/>
        <v>0</v>
      </c>
    </row>
    <row r="18" spans="1:8" x14ac:dyDescent="0.2">
      <c r="A18" s="127"/>
      <c r="B18" s="112"/>
      <c r="C18" s="114"/>
      <c r="D18" s="114"/>
      <c r="E18" s="17">
        <f t="shared" si="0"/>
        <v>0</v>
      </c>
      <c r="F18" s="17" t="b">
        <f t="shared" si="1"/>
        <v>0</v>
      </c>
      <c r="G18" s="19" t="str">
        <f t="shared" si="2"/>
        <v/>
      </c>
      <c r="H18" s="103">
        <f t="shared" si="3"/>
        <v>0</v>
      </c>
    </row>
    <row r="19" spans="1:8" x14ac:dyDescent="0.2">
      <c r="A19" s="127"/>
      <c r="B19" s="112"/>
      <c r="C19" s="114"/>
      <c r="D19" s="114"/>
      <c r="E19" s="17">
        <f t="shared" si="0"/>
        <v>0</v>
      </c>
      <c r="F19" s="17" t="b">
        <f t="shared" si="1"/>
        <v>0</v>
      </c>
      <c r="G19" s="19" t="str">
        <f t="shared" si="2"/>
        <v/>
      </c>
      <c r="H19" s="103">
        <f t="shared" si="3"/>
        <v>0</v>
      </c>
    </row>
    <row r="20" spans="1:8" x14ac:dyDescent="0.2">
      <c r="A20" s="127"/>
      <c r="B20" s="112"/>
      <c r="C20" s="114"/>
      <c r="D20" s="114"/>
      <c r="E20" s="17">
        <f t="shared" si="0"/>
        <v>0</v>
      </c>
      <c r="F20" s="17" t="b">
        <f t="shared" si="1"/>
        <v>0</v>
      </c>
      <c r="G20" s="19" t="str">
        <f t="shared" si="2"/>
        <v/>
      </c>
      <c r="H20" s="103">
        <f t="shared" si="3"/>
        <v>0</v>
      </c>
    </row>
    <row r="21" spans="1:8" x14ac:dyDescent="0.2">
      <c r="A21" s="127"/>
      <c r="B21" s="112"/>
      <c r="C21" s="114"/>
      <c r="D21" s="114"/>
      <c r="E21" s="17">
        <f t="shared" si="0"/>
        <v>0</v>
      </c>
      <c r="F21" s="17" t="b">
        <f t="shared" si="1"/>
        <v>0</v>
      </c>
      <c r="G21" s="19" t="str">
        <f t="shared" si="2"/>
        <v/>
      </c>
      <c r="H21" s="103">
        <f t="shared" si="3"/>
        <v>0</v>
      </c>
    </row>
    <row r="22" spans="1:8" x14ac:dyDescent="0.2">
      <c r="A22" s="127"/>
      <c r="B22" s="112"/>
      <c r="C22" s="114"/>
      <c r="D22" s="114"/>
      <c r="E22" s="17">
        <f t="shared" si="0"/>
        <v>0</v>
      </c>
      <c r="F22" s="17" t="b">
        <f t="shared" si="1"/>
        <v>0</v>
      </c>
      <c r="G22" s="19" t="str">
        <f t="shared" si="2"/>
        <v/>
      </c>
      <c r="H22" s="103">
        <f t="shared" si="3"/>
        <v>0</v>
      </c>
    </row>
    <row r="23" spans="1:8" x14ac:dyDescent="0.2">
      <c r="A23" s="127"/>
      <c r="B23" s="112"/>
      <c r="C23" s="114"/>
      <c r="D23" s="114"/>
      <c r="E23" s="17">
        <f t="shared" si="0"/>
        <v>0</v>
      </c>
      <c r="F23" s="17" t="b">
        <f t="shared" si="1"/>
        <v>0</v>
      </c>
      <c r="G23" s="19" t="str">
        <f t="shared" si="2"/>
        <v/>
      </c>
      <c r="H23" s="103">
        <f t="shared" si="3"/>
        <v>0</v>
      </c>
    </row>
    <row r="24" spans="1:8" x14ac:dyDescent="0.2">
      <c r="A24" s="127"/>
      <c r="B24" s="112"/>
      <c r="C24" s="114"/>
      <c r="D24" s="114"/>
      <c r="E24" s="17">
        <f t="shared" si="0"/>
        <v>0</v>
      </c>
      <c r="F24" s="17" t="b">
        <f t="shared" si="1"/>
        <v>0</v>
      </c>
      <c r="G24" s="19" t="str">
        <f t="shared" si="2"/>
        <v/>
      </c>
      <c r="H24" s="103">
        <f t="shared" si="3"/>
        <v>0</v>
      </c>
    </row>
    <row r="25" spans="1:8" x14ac:dyDescent="0.2">
      <c r="A25" s="127"/>
      <c r="B25" s="112"/>
      <c r="C25" s="114"/>
      <c r="D25" s="114"/>
      <c r="E25" s="17">
        <f t="shared" si="0"/>
        <v>0</v>
      </c>
      <c r="F25" s="17" t="b">
        <f t="shared" si="1"/>
        <v>0</v>
      </c>
      <c r="G25" s="19" t="str">
        <f t="shared" si="2"/>
        <v/>
      </c>
      <c r="H25" s="103">
        <f t="shared" si="3"/>
        <v>0</v>
      </c>
    </row>
    <row r="26" spans="1:8" x14ac:dyDescent="0.2">
      <c r="A26" s="127"/>
      <c r="B26" s="112"/>
      <c r="C26" s="114"/>
      <c r="D26" s="114"/>
      <c r="E26" s="17">
        <f t="shared" si="0"/>
        <v>0</v>
      </c>
      <c r="F26" s="17" t="b">
        <f t="shared" si="1"/>
        <v>0</v>
      </c>
      <c r="G26" s="19" t="str">
        <f t="shared" si="2"/>
        <v/>
      </c>
      <c r="H26" s="103">
        <f t="shared" si="3"/>
        <v>0</v>
      </c>
    </row>
    <row r="27" spans="1:8" x14ac:dyDescent="0.2">
      <c r="A27" s="127"/>
      <c r="B27" s="112"/>
      <c r="C27" s="114"/>
      <c r="D27" s="114"/>
      <c r="E27" s="17">
        <f t="shared" si="0"/>
        <v>0</v>
      </c>
      <c r="F27" s="17" t="b">
        <f t="shared" si="1"/>
        <v>0</v>
      </c>
      <c r="G27" s="19" t="str">
        <f t="shared" si="2"/>
        <v/>
      </c>
      <c r="H27" s="103">
        <f t="shared" si="3"/>
        <v>0</v>
      </c>
    </row>
    <row r="28" spans="1:8" x14ac:dyDescent="0.2">
      <c r="A28" s="127"/>
      <c r="B28" s="112"/>
      <c r="C28" s="114"/>
      <c r="D28" s="114"/>
      <c r="E28" s="17">
        <f t="shared" si="0"/>
        <v>0</v>
      </c>
      <c r="F28" s="17" t="b">
        <f t="shared" si="1"/>
        <v>0</v>
      </c>
      <c r="G28" s="19" t="str">
        <f t="shared" si="2"/>
        <v/>
      </c>
      <c r="H28" s="103">
        <f t="shared" si="3"/>
        <v>0</v>
      </c>
    </row>
    <row r="29" spans="1:8" x14ac:dyDescent="0.2">
      <c r="A29" s="127"/>
      <c r="B29" s="112"/>
      <c r="C29" s="114"/>
      <c r="D29" s="114"/>
      <c r="E29" s="17">
        <f t="shared" si="0"/>
        <v>0</v>
      </c>
      <c r="F29" s="17" t="b">
        <f t="shared" si="1"/>
        <v>0</v>
      </c>
      <c r="G29" s="19" t="str">
        <f t="shared" si="2"/>
        <v/>
      </c>
      <c r="H29" s="103">
        <f t="shared" si="3"/>
        <v>0</v>
      </c>
    </row>
    <row r="30" spans="1:8" x14ac:dyDescent="0.2">
      <c r="A30" s="127"/>
      <c r="B30" s="112"/>
      <c r="C30" s="114"/>
      <c r="D30" s="114"/>
      <c r="E30" s="17">
        <f t="shared" si="0"/>
        <v>0</v>
      </c>
      <c r="F30" s="17" t="b">
        <f t="shared" si="1"/>
        <v>0</v>
      </c>
      <c r="G30" s="19" t="str">
        <f t="shared" si="2"/>
        <v/>
      </c>
      <c r="H30" s="103">
        <f t="shared" si="3"/>
        <v>0</v>
      </c>
    </row>
    <row r="31" spans="1:8" x14ac:dyDescent="0.2">
      <c r="A31" s="127"/>
      <c r="B31" s="112"/>
      <c r="C31" s="114"/>
      <c r="D31" s="114"/>
      <c r="E31" s="17">
        <f t="shared" si="0"/>
        <v>0</v>
      </c>
      <c r="F31" s="17" t="b">
        <f t="shared" si="1"/>
        <v>0</v>
      </c>
      <c r="G31" s="19" t="str">
        <f t="shared" si="2"/>
        <v/>
      </c>
      <c r="H31" s="103">
        <f t="shared" si="3"/>
        <v>0</v>
      </c>
    </row>
    <row r="32" spans="1:8" ht="12" customHeight="1" x14ac:dyDescent="0.2">
      <c r="A32" s="127"/>
      <c r="B32" s="112"/>
      <c r="C32" s="114"/>
      <c r="D32" s="114"/>
      <c r="E32" s="17">
        <f t="shared" si="0"/>
        <v>0</v>
      </c>
      <c r="F32" s="17" t="b">
        <f t="shared" si="1"/>
        <v>0</v>
      </c>
      <c r="G32" s="19" t="str">
        <f t="shared" si="2"/>
        <v/>
      </c>
      <c r="H32" s="103">
        <f t="shared" si="3"/>
        <v>0</v>
      </c>
    </row>
    <row r="33" spans="1:8" x14ac:dyDescent="0.2">
      <c r="A33" s="127"/>
      <c r="B33" s="112"/>
      <c r="C33" s="114"/>
      <c r="D33" s="114"/>
      <c r="E33" s="17">
        <f t="shared" si="0"/>
        <v>0</v>
      </c>
      <c r="F33" s="17" t="b">
        <f t="shared" si="1"/>
        <v>0</v>
      </c>
      <c r="G33" s="19" t="str">
        <f t="shared" si="2"/>
        <v/>
      </c>
      <c r="H33" s="103">
        <f t="shared" si="3"/>
        <v>0</v>
      </c>
    </row>
    <row r="34" spans="1:8" x14ac:dyDescent="0.2">
      <c r="A34" s="127"/>
      <c r="B34" s="112"/>
      <c r="C34" s="114"/>
      <c r="D34" s="114"/>
      <c r="E34" s="17">
        <f t="shared" si="0"/>
        <v>0</v>
      </c>
      <c r="F34" s="17" t="b">
        <f t="shared" si="1"/>
        <v>0</v>
      </c>
      <c r="G34" s="19" t="str">
        <f t="shared" si="2"/>
        <v/>
      </c>
      <c r="H34" s="103">
        <f t="shared" si="3"/>
        <v>0</v>
      </c>
    </row>
    <row r="35" spans="1:8" x14ac:dyDescent="0.2">
      <c r="A35" s="127"/>
      <c r="B35" s="112"/>
      <c r="C35" s="114"/>
      <c r="D35" s="114"/>
      <c r="E35" s="17">
        <f t="shared" ref="E35:E78" si="4">(D35+C35)/2</f>
        <v>0</v>
      </c>
      <c r="F35" s="17" t="b">
        <f t="shared" si="1"/>
        <v>0</v>
      </c>
      <c r="G35" s="19" t="str">
        <f t="shared" si="2"/>
        <v/>
      </c>
      <c r="H35" s="103">
        <f t="shared" si="3"/>
        <v>0</v>
      </c>
    </row>
    <row r="36" spans="1:8" x14ac:dyDescent="0.2">
      <c r="A36" s="127"/>
      <c r="B36" s="112"/>
      <c r="C36" s="114"/>
      <c r="D36" s="114"/>
      <c r="E36" s="17">
        <f t="shared" si="4"/>
        <v>0</v>
      </c>
      <c r="F36" s="17" t="b">
        <f t="shared" si="1"/>
        <v>0</v>
      </c>
      <c r="G36" s="19" t="str">
        <f t="shared" si="2"/>
        <v/>
      </c>
      <c r="H36" s="103">
        <f t="shared" si="3"/>
        <v>0</v>
      </c>
    </row>
    <row r="37" spans="1:8" x14ac:dyDescent="0.2">
      <c r="A37" s="127"/>
      <c r="B37" s="112"/>
      <c r="C37" s="114"/>
      <c r="D37" s="114"/>
      <c r="E37" s="17">
        <f t="shared" si="4"/>
        <v>0</v>
      </c>
      <c r="F37" s="17" t="b">
        <f t="shared" si="1"/>
        <v>0</v>
      </c>
      <c r="G37" s="19" t="str">
        <f t="shared" si="2"/>
        <v/>
      </c>
      <c r="H37" s="103">
        <f t="shared" si="3"/>
        <v>0</v>
      </c>
    </row>
    <row r="38" spans="1:8" x14ac:dyDescent="0.2">
      <c r="A38" s="127"/>
      <c r="B38" s="112"/>
      <c r="C38" s="114"/>
      <c r="D38" s="114"/>
      <c r="E38" s="17">
        <f t="shared" si="4"/>
        <v>0</v>
      </c>
      <c r="F38" s="17" t="b">
        <f t="shared" si="1"/>
        <v>0</v>
      </c>
      <c r="G38" s="19" t="str">
        <f t="shared" si="2"/>
        <v/>
      </c>
      <c r="H38" s="103">
        <f t="shared" si="3"/>
        <v>0</v>
      </c>
    </row>
    <row r="39" spans="1:8" x14ac:dyDescent="0.2">
      <c r="A39" s="127"/>
      <c r="B39" s="112"/>
      <c r="C39" s="114"/>
      <c r="D39" s="114"/>
      <c r="E39" s="17">
        <f t="shared" si="4"/>
        <v>0</v>
      </c>
      <c r="F39" s="17" t="b">
        <f t="shared" si="1"/>
        <v>0</v>
      </c>
      <c r="G39" s="19" t="str">
        <f t="shared" si="2"/>
        <v/>
      </c>
      <c r="H39" s="103">
        <f t="shared" si="3"/>
        <v>0</v>
      </c>
    </row>
    <row r="40" spans="1:8" x14ac:dyDescent="0.2">
      <c r="A40" s="127"/>
      <c r="B40" s="112"/>
      <c r="C40" s="114"/>
      <c r="D40" s="114"/>
      <c r="E40" s="17">
        <f t="shared" si="4"/>
        <v>0</v>
      </c>
      <c r="F40" s="17" t="b">
        <f t="shared" si="1"/>
        <v>0</v>
      </c>
      <c r="G40" s="19" t="str">
        <f t="shared" si="2"/>
        <v/>
      </c>
      <c r="H40" s="103">
        <f t="shared" si="3"/>
        <v>0</v>
      </c>
    </row>
    <row r="41" spans="1:8" x14ac:dyDescent="0.2">
      <c r="A41" s="127"/>
      <c r="B41" s="112"/>
      <c r="C41" s="114"/>
      <c r="D41" s="114"/>
      <c r="E41" s="17">
        <f t="shared" si="4"/>
        <v>0</v>
      </c>
      <c r="F41" s="17" t="b">
        <f t="shared" si="1"/>
        <v>0</v>
      </c>
      <c r="G41" s="19" t="str">
        <f t="shared" si="2"/>
        <v/>
      </c>
      <c r="H41" s="103">
        <f t="shared" si="3"/>
        <v>0</v>
      </c>
    </row>
    <row r="42" spans="1:8" x14ac:dyDescent="0.2">
      <c r="A42" s="127"/>
      <c r="B42" s="112"/>
      <c r="C42" s="114"/>
      <c r="D42" s="114"/>
      <c r="E42" s="17">
        <f t="shared" si="4"/>
        <v>0</v>
      </c>
      <c r="F42" s="17" t="b">
        <f t="shared" si="1"/>
        <v>0</v>
      </c>
      <c r="G42" s="19" t="str">
        <f t="shared" si="2"/>
        <v/>
      </c>
      <c r="H42" s="103">
        <f t="shared" si="3"/>
        <v>0</v>
      </c>
    </row>
    <row r="43" spans="1:8" x14ac:dyDescent="0.2">
      <c r="A43" s="127"/>
      <c r="B43" s="112"/>
      <c r="C43" s="114"/>
      <c r="D43" s="114"/>
      <c r="E43" s="17">
        <f t="shared" si="4"/>
        <v>0</v>
      </c>
      <c r="F43" s="17" t="b">
        <f t="shared" si="1"/>
        <v>0</v>
      </c>
      <c r="G43" s="19" t="str">
        <f t="shared" si="2"/>
        <v/>
      </c>
      <c r="H43" s="103">
        <f t="shared" si="3"/>
        <v>0</v>
      </c>
    </row>
    <row r="44" spans="1:8" x14ac:dyDescent="0.2">
      <c r="A44" s="127"/>
      <c r="B44" s="112"/>
      <c r="C44" s="114"/>
      <c r="D44" s="114"/>
      <c r="E44" s="17">
        <f t="shared" si="4"/>
        <v>0</v>
      </c>
      <c r="F44" s="17" t="b">
        <f t="shared" si="1"/>
        <v>0</v>
      </c>
      <c r="G44" s="19" t="str">
        <f t="shared" si="2"/>
        <v/>
      </c>
      <c r="H44" s="103">
        <f t="shared" si="3"/>
        <v>0</v>
      </c>
    </row>
    <row r="45" spans="1:8" x14ac:dyDescent="0.2">
      <c r="A45" s="127"/>
      <c r="B45" s="112"/>
      <c r="C45" s="114"/>
      <c r="D45" s="114"/>
      <c r="E45" s="17">
        <f t="shared" si="4"/>
        <v>0</v>
      </c>
      <c r="F45" s="17" t="b">
        <f t="shared" si="1"/>
        <v>0</v>
      </c>
      <c r="G45" s="19" t="str">
        <f t="shared" si="2"/>
        <v/>
      </c>
      <c r="H45" s="103">
        <f t="shared" si="3"/>
        <v>0</v>
      </c>
    </row>
    <row r="46" spans="1:8" x14ac:dyDescent="0.2">
      <c r="A46" s="127"/>
      <c r="B46" s="112"/>
      <c r="C46" s="114"/>
      <c r="D46" s="114"/>
      <c r="E46" s="17">
        <f t="shared" si="4"/>
        <v>0</v>
      </c>
      <c r="F46" s="17" t="b">
        <f t="shared" si="1"/>
        <v>0</v>
      </c>
      <c r="G46" s="19" t="str">
        <f t="shared" si="2"/>
        <v/>
      </c>
      <c r="H46" s="103">
        <f t="shared" si="3"/>
        <v>0</v>
      </c>
    </row>
    <row r="47" spans="1:8" x14ac:dyDescent="0.2">
      <c r="A47" s="127"/>
      <c r="B47" s="112"/>
      <c r="C47" s="114"/>
      <c r="D47" s="114"/>
      <c r="E47" s="17">
        <f t="shared" si="4"/>
        <v>0</v>
      </c>
      <c r="F47" s="17" t="b">
        <f t="shared" si="1"/>
        <v>0</v>
      </c>
      <c r="G47" s="19" t="str">
        <f t="shared" si="2"/>
        <v/>
      </c>
      <c r="H47" s="103">
        <f t="shared" si="3"/>
        <v>0</v>
      </c>
    </row>
    <row r="48" spans="1:8" x14ac:dyDescent="0.2">
      <c r="A48" s="127"/>
      <c r="B48" s="112"/>
      <c r="C48" s="114"/>
      <c r="D48" s="114"/>
      <c r="E48" s="17">
        <f t="shared" si="4"/>
        <v>0</v>
      </c>
      <c r="F48" s="17" t="b">
        <f t="shared" si="1"/>
        <v>0</v>
      </c>
      <c r="G48" s="19" t="str">
        <f t="shared" si="2"/>
        <v/>
      </c>
      <c r="H48" s="103">
        <f t="shared" si="3"/>
        <v>0</v>
      </c>
    </row>
    <row r="49" spans="1:8" x14ac:dyDescent="0.2">
      <c r="A49" s="127"/>
      <c r="B49" s="112"/>
      <c r="C49" s="114"/>
      <c r="D49" s="114"/>
      <c r="E49" s="17">
        <f t="shared" si="4"/>
        <v>0</v>
      </c>
      <c r="F49" s="17" t="b">
        <f t="shared" si="1"/>
        <v>0</v>
      </c>
      <c r="G49" s="19" t="str">
        <f t="shared" si="2"/>
        <v/>
      </c>
      <c r="H49" s="103">
        <f t="shared" si="3"/>
        <v>0</v>
      </c>
    </row>
    <row r="50" spans="1:8" x14ac:dyDescent="0.2">
      <c r="A50" s="127"/>
      <c r="B50" s="112"/>
      <c r="C50" s="114"/>
      <c r="D50" s="114"/>
      <c r="E50" s="17">
        <f t="shared" si="4"/>
        <v>0</v>
      </c>
      <c r="F50" s="17" t="b">
        <f t="shared" si="1"/>
        <v>0</v>
      </c>
      <c r="G50" s="19" t="str">
        <f t="shared" si="2"/>
        <v/>
      </c>
      <c r="H50" s="103">
        <f t="shared" si="3"/>
        <v>0</v>
      </c>
    </row>
    <row r="51" spans="1:8" x14ac:dyDescent="0.2">
      <c r="A51" s="127"/>
      <c r="B51" s="112"/>
      <c r="C51" s="114"/>
      <c r="D51" s="114"/>
      <c r="E51" s="17">
        <f t="shared" si="4"/>
        <v>0</v>
      </c>
      <c r="F51" s="17" t="b">
        <f t="shared" si="1"/>
        <v>0</v>
      </c>
      <c r="G51" s="19" t="str">
        <f t="shared" si="2"/>
        <v/>
      </c>
      <c r="H51" s="103">
        <f t="shared" si="3"/>
        <v>0</v>
      </c>
    </row>
    <row r="52" spans="1:8" x14ac:dyDescent="0.2">
      <c r="A52" s="127"/>
      <c r="B52" s="112"/>
      <c r="C52" s="114"/>
      <c r="D52" s="114"/>
      <c r="E52" s="17">
        <f t="shared" si="4"/>
        <v>0</v>
      </c>
      <c r="F52" s="17" t="b">
        <f t="shared" si="1"/>
        <v>0</v>
      </c>
      <c r="G52" s="19" t="str">
        <f t="shared" si="2"/>
        <v/>
      </c>
      <c r="H52" s="103">
        <f t="shared" si="3"/>
        <v>0</v>
      </c>
    </row>
    <row r="53" spans="1:8" x14ac:dyDescent="0.2">
      <c r="A53" s="127"/>
      <c r="B53" s="112"/>
      <c r="C53" s="114"/>
      <c r="D53" s="114"/>
      <c r="E53" s="17">
        <f t="shared" si="4"/>
        <v>0</v>
      </c>
      <c r="F53" s="17" t="b">
        <f t="shared" si="1"/>
        <v>0</v>
      </c>
      <c r="G53" s="19" t="str">
        <f t="shared" si="2"/>
        <v/>
      </c>
      <c r="H53" s="103">
        <f t="shared" si="3"/>
        <v>0</v>
      </c>
    </row>
    <row r="54" spans="1:8" x14ac:dyDescent="0.2">
      <c r="A54" s="127"/>
      <c r="B54" s="112"/>
      <c r="C54" s="114"/>
      <c r="D54" s="114"/>
      <c r="E54" s="17">
        <f t="shared" si="4"/>
        <v>0</v>
      </c>
      <c r="F54" s="17" t="b">
        <f t="shared" si="1"/>
        <v>0</v>
      </c>
      <c r="G54" s="19" t="str">
        <f t="shared" si="2"/>
        <v/>
      </c>
      <c r="H54" s="103">
        <f t="shared" si="3"/>
        <v>0</v>
      </c>
    </row>
    <row r="55" spans="1:8" x14ac:dyDescent="0.2">
      <c r="A55" s="127"/>
      <c r="B55" s="112"/>
      <c r="C55" s="114"/>
      <c r="D55" s="114"/>
      <c r="E55" s="17">
        <f t="shared" si="4"/>
        <v>0</v>
      </c>
      <c r="F55" s="17" t="b">
        <f t="shared" si="1"/>
        <v>0</v>
      </c>
      <c r="G55" s="19" t="str">
        <f t="shared" si="2"/>
        <v/>
      </c>
      <c r="H55" s="103">
        <f t="shared" si="3"/>
        <v>0</v>
      </c>
    </row>
    <row r="56" spans="1:8" x14ac:dyDescent="0.2">
      <c r="A56" s="127"/>
      <c r="B56" s="112"/>
      <c r="C56" s="114"/>
      <c r="D56" s="114"/>
      <c r="E56" s="17">
        <f t="shared" si="4"/>
        <v>0</v>
      </c>
      <c r="F56" s="17" t="b">
        <f t="shared" si="1"/>
        <v>0</v>
      </c>
      <c r="G56" s="19" t="str">
        <f t="shared" si="2"/>
        <v/>
      </c>
      <c r="H56" s="103">
        <f t="shared" si="3"/>
        <v>0</v>
      </c>
    </row>
    <row r="57" spans="1:8" x14ac:dyDescent="0.2">
      <c r="A57" s="127"/>
      <c r="B57" s="112"/>
      <c r="C57" s="114"/>
      <c r="D57" s="114"/>
      <c r="E57" s="17">
        <f t="shared" si="4"/>
        <v>0</v>
      </c>
      <c r="F57" s="17" t="b">
        <f t="shared" si="1"/>
        <v>0</v>
      </c>
      <c r="G57" s="19" t="str">
        <f t="shared" si="2"/>
        <v/>
      </c>
      <c r="H57" s="103">
        <f t="shared" si="3"/>
        <v>0</v>
      </c>
    </row>
    <row r="58" spans="1:8" x14ac:dyDescent="0.2">
      <c r="A58" s="127"/>
      <c r="B58" s="112"/>
      <c r="C58" s="114"/>
      <c r="D58" s="114"/>
      <c r="E58" s="17">
        <f t="shared" si="4"/>
        <v>0</v>
      </c>
      <c r="F58" s="17" t="b">
        <f t="shared" si="1"/>
        <v>0</v>
      </c>
      <c r="G58" s="19" t="str">
        <f t="shared" si="2"/>
        <v/>
      </c>
      <c r="H58" s="103">
        <f t="shared" si="3"/>
        <v>0</v>
      </c>
    </row>
    <row r="59" spans="1:8" x14ac:dyDescent="0.2">
      <c r="A59" s="127"/>
      <c r="B59" s="112"/>
      <c r="C59" s="114"/>
      <c r="D59" s="114"/>
      <c r="E59" s="17">
        <f t="shared" si="4"/>
        <v>0</v>
      </c>
      <c r="F59" s="17" t="b">
        <f t="shared" si="1"/>
        <v>0</v>
      </c>
      <c r="G59" s="19" t="str">
        <f t="shared" si="2"/>
        <v/>
      </c>
      <c r="H59" s="103">
        <f t="shared" si="3"/>
        <v>0</v>
      </c>
    </row>
    <row r="60" spans="1:8" x14ac:dyDescent="0.2">
      <c r="A60" s="127"/>
      <c r="B60" s="112"/>
      <c r="C60" s="114"/>
      <c r="D60" s="114"/>
      <c r="E60" s="17">
        <f t="shared" si="4"/>
        <v>0</v>
      </c>
      <c r="F60" s="17" t="b">
        <f t="shared" si="1"/>
        <v>0</v>
      </c>
      <c r="G60" s="19" t="str">
        <f t="shared" si="2"/>
        <v/>
      </c>
      <c r="H60" s="103">
        <f t="shared" si="3"/>
        <v>0</v>
      </c>
    </row>
    <row r="61" spans="1:8" x14ac:dyDescent="0.2">
      <c r="A61" s="127"/>
      <c r="B61" s="112"/>
      <c r="C61" s="114"/>
      <c r="D61" s="114"/>
      <c r="E61" s="17">
        <f t="shared" si="4"/>
        <v>0</v>
      </c>
      <c r="F61" s="17" t="b">
        <f t="shared" si="1"/>
        <v>0</v>
      </c>
      <c r="G61" s="19" t="str">
        <f t="shared" si="2"/>
        <v/>
      </c>
      <c r="H61" s="103">
        <f t="shared" si="3"/>
        <v>0</v>
      </c>
    </row>
    <row r="62" spans="1:8" x14ac:dyDescent="0.2">
      <c r="A62" s="127"/>
      <c r="B62" s="112"/>
      <c r="C62" s="114"/>
      <c r="D62" s="114"/>
      <c r="E62" s="17">
        <f t="shared" si="4"/>
        <v>0</v>
      </c>
      <c r="F62" s="17" t="b">
        <f t="shared" si="1"/>
        <v>0</v>
      </c>
      <c r="G62" s="19" t="str">
        <f t="shared" si="2"/>
        <v/>
      </c>
      <c r="H62" s="103">
        <f t="shared" si="3"/>
        <v>0</v>
      </c>
    </row>
    <row r="63" spans="1:8" x14ac:dyDescent="0.2">
      <c r="A63" s="127"/>
      <c r="B63" s="112"/>
      <c r="C63" s="114"/>
      <c r="D63" s="114"/>
      <c r="E63" s="17">
        <f t="shared" si="4"/>
        <v>0</v>
      </c>
      <c r="F63" s="17" t="b">
        <f t="shared" si="1"/>
        <v>0</v>
      </c>
      <c r="G63" s="19" t="str">
        <f t="shared" si="2"/>
        <v/>
      </c>
      <c r="H63" s="103">
        <f t="shared" si="3"/>
        <v>0</v>
      </c>
    </row>
    <row r="64" spans="1:8" x14ac:dyDescent="0.2">
      <c r="A64" s="127"/>
      <c r="B64" s="112"/>
      <c r="C64" s="114"/>
      <c r="D64" s="114"/>
      <c r="E64" s="17">
        <f t="shared" si="4"/>
        <v>0</v>
      </c>
      <c r="F64" s="17" t="b">
        <f t="shared" si="1"/>
        <v>0</v>
      </c>
      <c r="G64" s="19" t="str">
        <f t="shared" si="2"/>
        <v/>
      </c>
      <c r="H64" s="103">
        <f t="shared" si="3"/>
        <v>0</v>
      </c>
    </row>
    <row r="65" spans="1:8" x14ac:dyDescent="0.2">
      <c r="A65" s="127"/>
      <c r="B65" s="112"/>
      <c r="C65" s="114"/>
      <c r="D65" s="114"/>
      <c r="E65" s="17">
        <f t="shared" si="4"/>
        <v>0</v>
      </c>
      <c r="F65" s="17" t="b">
        <f t="shared" si="1"/>
        <v>0</v>
      </c>
      <c r="G65" s="19" t="str">
        <f t="shared" si="2"/>
        <v/>
      </c>
      <c r="H65" s="103">
        <f t="shared" si="3"/>
        <v>0</v>
      </c>
    </row>
    <row r="66" spans="1:8" x14ac:dyDescent="0.2">
      <c r="A66" s="127"/>
      <c r="B66" s="112"/>
      <c r="C66" s="114"/>
      <c r="D66" s="114"/>
      <c r="E66" s="17">
        <f t="shared" si="4"/>
        <v>0</v>
      </c>
      <c r="F66" s="17" t="b">
        <f t="shared" si="1"/>
        <v>0</v>
      </c>
      <c r="G66" s="19" t="str">
        <f t="shared" si="2"/>
        <v/>
      </c>
      <c r="H66" s="103">
        <f t="shared" si="3"/>
        <v>0</v>
      </c>
    </row>
    <row r="67" spans="1:8" x14ac:dyDescent="0.2">
      <c r="A67" s="127"/>
      <c r="B67" s="112"/>
      <c r="C67" s="114"/>
      <c r="D67" s="114"/>
      <c r="E67" s="17">
        <f t="shared" si="4"/>
        <v>0</v>
      </c>
      <c r="F67" s="17" t="b">
        <f t="shared" si="1"/>
        <v>0</v>
      </c>
      <c r="G67" s="19" t="str">
        <f t="shared" si="2"/>
        <v/>
      </c>
      <c r="H67" s="103">
        <f t="shared" si="3"/>
        <v>0</v>
      </c>
    </row>
    <row r="68" spans="1:8" x14ac:dyDescent="0.2">
      <c r="A68" s="127"/>
      <c r="B68" s="112"/>
      <c r="C68" s="114"/>
      <c r="D68" s="114"/>
      <c r="E68" s="17">
        <f t="shared" si="4"/>
        <v>0</v>
      </c>
      <c r="F68" s="17" t="b">
        <f t="shared" si="1"/>
        <v>0</v>
      </c>
      <c r="G68" s="19" t="str">
        <f t="shared" si="2"/>
        <v/>
      </c>
      <c r="H68" s="103">
        <f t="shared" si="3"/>
        <v>0</v>
      </c>
    </row>
    <row r="69" spans="1:8" x14ac:dyDescent="0.2">
      <c r="A69" s="127"/>
      <c r="B69" s="112"/>
      <c r="C69" s="114"/>
      <c r="D69" s="114"/>
      <c r="E69" s="17">
        <f t="shared" si="4"/>
        <v>0</v>
      </c>
      <c r="F69" s="17" t="b">
        <f t="shared" si="1"/>
        <v>0</v>
      </c>
      <c r="G69" s="19" t="str">
        <f t="shared" si="2"/>
        <v/>
      </c>
      <c r="H69" s="103">
        <f t="shared" si="3"/>
        <v>0</v>
      </c>
    </row>
    <row r="70" spans="1:8" x14ac:dyDescent="0.2">
      <c r="A70" s="127"/>
      <c r="B70" s="112"/>
      <c r="C70" s="114"/>
      <c r="D70" s="114"/>
      <c r="E70" s="17">
        <f t="shared" si="4"/>
        <v>0</v>
      </c>
      <c r="F70" s="17" t="b">
        <f t="shared" si="1"/>
        <v>0</v>
      </c>
      <c r="G70" s="19" t="str">
        <f t="shared" si="2"/>
        <v/>
      </c>
      <c r="H70" s="103">
        <f t="shared" si="3"/>
        <v>0</v>
      </c>
    </row>
    <row r="71" spans="1:8" x14ac:dyDescent="0.2">
      <c r="A71" s="127"/>
      <c r="B71" s="112"/>
      <c r="C71" s="114"/>
      <c r="D71" s="114"/>
      <c r="E71" s="17">
        <f t="shared" si="4"/>
        <v>0</v>
      </c>
      <c r="F71" s="17" t="b">
        <f t="shared" si="1"/>
        <v>0</v>
      </c>
      <c r="G71" s="19" t="str">
        <f t="shared" si="2"/>
        <v/>
      </c>
      <c r="H71" s="103">
        <f t="shared" si="3"/>
        <v>0</v>
      </c>
    </row>
    <row r="72" spans="1:8" ht="13.5" customHeight="1" x14ac:dyDescent="0.2">
      <c r="A72" s="127"/>
      <c r="B72" s="112"/>
      <c r="C72" s="114"/>
      <c r="D72" s="114"/>
      <c r="E72" s="17">
        <f t="shared" si="4"/>
        <v>0</v>
      </c>
      <c r="F72" s="17" t="b">
        <f t="shared" si="1"/>
        <v>0</v>
      </c>
      <c r="G72" s="19" t="str">
        <f t="shared" si="2"/>
        <v/>
      </c>
      <c r="H72" s="103">
        <f t="shared" si="3"/>
        <v>0</v>
      </c>
    </row>
    <row r="73" spans="1:8" x14ac:dyDescent="0.2">
      <c r="A73" s="127"/>
      <c r="B73" s="112"/>
      <c r="C73" s="114"/>
      <c r="D73" s="114"/>
      <c r="E73" s="17">
        <f t="shared" si="4"/>
        <v>0</v>
      </c>
      <c r="F73" s="17" t="b">
        <f t="shared" si="1"/>
        <v>0</v>
      </c>
      <c r="G73" s="19" t="str">
        <f t="shared" si="2"/>
        <v/>
      </c>
      <c r="H73" s="103">
        <f t="shared" si="3"/>
        <v>0</v>
      </c>
    </row>
    <row r="74" spans="1:8" x14ac:dyDescent="0.2">
      <c r="A74" s="127"/>
      <c r="B74" s="112"/>
      <c r="C74" s="114"/>
      <c r="D74" s="114"/>
      <c r="E74" s="17">
        <f t="shared" si="4"/>
        <v>0</v>
      </c>
      <c r="F74" s="17" t="b">
        <f t="shared" si="1"/>
        <v>0</v>
      </c>
      <c r="G74" s="19" t="str">
        <f t="shared" si="2"/>
        <v/>
      </c>
      <c r="H74" s="103">
        <f t="shared" si="3"/>
        <v>0</v>
      </c>
    </row>
    <row r="75" spans="1:8" x14ac:dyDescent="0.2">
      <c r="A75" s="127"/>
      <c r="B75" s="112"/>
      <c r="C75" s="114"/>
      <c r="D75" s="114"/>
      <c r="E75" s="17">
        <f t="shared" si="4"/>
        <v>0</v>
      </c>
      <c r="F75" s="17" t="b">
        <f t="shared" si="1"/>
        <v>0</v>
      </c>
      <c r="G75" s="19" t="str">
        <f t="shared" si="2"/>
        <v/>
      </c>
      <c r="H75" s="103">
        <f t="shared" si="3"/>
        <v>0</v>
      </c>
    </row>
    <row r="76" spans="1:8" x14ac:dyDescent="0.2">
      <c r="A76" s="128"/>
      <c r="B76" s="112"/>
      <c r="C76" s="114"/>
      <c r="D76" s="114"/>
      <c r="E76" s="17">
        <f t="shared" si="4"/>
        <v>0</v>
      </c>
      <c r="F76" s="17" t="b">
        <f t="shared" si="1"/>
        <v>0</v>
      </c>
      <c r="G76" s="19" t="str">
        <f t="shared" si="2"/>
        <v/>
      </c>
      <c r="H76" s="103">
        <f t="shared" si="3"/>
        <v>0</v>
      </c>
    </row>
    <row r="77" spans="1:8" ht="12.75" customHeight="1" x14ac:dyDescent="0.2">
      <c r="A77" s="126" t="s">
        <v>19</v>
      </c>
      <c r="B77" s="109"/>
      <c r="C77" s="110"/>
      <c r="D77" s="111"/>
      <c r="E77" s="18">
        <f t="shared" si="4"/>
        <v>0</v>
      </c>
      <c r="F77" s="18" t="b">
        <f>IF(ISNUMBER(C77)=TRUE,IF(ISNUMBER(E77)=TRUE,C77-E77,""))</f>
        <v>0</v>
      </c>
      <c r="G77" s="20" t="str">
        <f t="shared" ref="G77:G106" si="5">IF(F77="&lt; Seuil","Bon",IF(F77=FALSE,"",ABS(F77/E77)))</f>
        <v/>
      </c>
      <c r="H77" s="103">
        <f>IF(NOT(ISNUMBER(G77)),0,IF(G77&lt;=$K$6,1,IF(G77&gt;$K$6,2)))</f>
        <v>0</v>
      </c>
    </row>
    <row r="78" spans="1:8" ht="12.75" customHeight="1" x14ac:dyDescent="0.2">
      <c r="A78" s="127"/>
      <c r="B78" s="112"/>
      <c r="C78" s="110"/>
      <c r="D78" s="111"/>
      <c r="E78" s="17">
        <f t="shared" si="4"/>
        <v>0</v>
      </c>
      <c r="F78" s="18" t="b">
        <f t="shared" ref="F78:F106" si="6">IF(ISNUMBER(C78)=TRUE,IF(ISNUMBER(E78)=TRUE,C78-E78,""))</f>
        <v>0</v>
      </c>
      <c r="G78" s="20" t="str">
        <f t="shared" si="5"/>
        <v/>
      </c>
      <c r="H78" s="103">
        <f t="shared" ref="H78:H106" si="7">IF(NOT(ISNUMBER(G78)),0,IF(G78&lt;=$K$6,1,IF(G78&gt;$K$6,2)))</f>
        <v>0</v>
      </c>
    </row>
    <row r="79" spans="1:8" ht="12.75" customHeight="1" x14ac:dyDescent="0.2">
      <c r="A79" s="127"/>
      <c r="B79" s="112"/>
      <c r="C79" s="110"/>
      <c r="D79" s="111"/>
      <c r="E79" s="17">
        <f t="shared" ref="E79:E106" si="8">(D79+C79)/2</f>
        <v>0</v>
      </c>
      <c r="F79" s="18" t="b">
        <f t="shared" si="6"/>
        <v>0</v>
      </c>
      <c r="G79" s="20" t="str">
        <f t="shared" si="5"/>
        <v/>
      </c>
      <c r="H79" s="103">
        <f t="shared" si="7"/>
        <v>0</v>
      </c>
    </row>
    <row r="80" spans="1:8" x14ac:dyDescent="0.2">
      <c r="A80" s="127"/>
      <c r="B80" s="112"/>
      <c r="C80" s="110"/>
      <c r="D80" s="111"/>
      <c r="E80" s="17">
        <f t="shared" si="8"/>
        <v>0</v>
      </c>
      <c r="F80" s="18" t="b">
        <f t="shared" si="6"/>
        <v>0</v>
      </c>
      <c r="G80" s="20" t="str">
        <f t="shared" si="5"/>
        <v/>
      </c>
      <c r="H80" s="103">
        <f t="shared" si="7"/>
        <v>0</v>
      </c>
    </row>
    <row r="81" spans="1:8" x14ac:dyDescent="0.2">
      <c r="A81" s="127"/>
      <c r="B81" s="113"/>
      <c r="C81" s="110"/>
      <c r="D81" s="111"/>
      <c r="E81" s="17">
        <f t="shared" si="8"/>
        <v>0</v>
      </c>
      <c r="F81" s="18" t="b">
        <f t="shared" si="6"/>
        <v>0</v>
      </c>
      <c r="G81" s="20" t="str">
        <f t="shared" si="5"/>
        <v/>
      </c>
      <c r="H81" s="103">
        <f t="shared" si="7"/>
        <v>0</v>
      </c>
    </row>
    <row r="82" spans="1:8" x14ac:dyDescent="0.2">
      <c r="A82" s="127"/>
      <c r="B82" s="112"/>
      <c r="C82" s="110"/>
      <c r="D82" s="111"/>
      <c r="E82" s="17">
        <f t="shared" si="8"/>
        <v>0</v>
      </c>
      <c r="F82" s="18" t="b">
        <f t="shared" si="6"/>
        <v>0</v>
      </c>
      <c r="G82" s="20" t="str">
        <f t="shared" si="5"/>
        <v/>
      </c>
      <c r="H82" s="103">
        <f t="shared" si="7"/>
        <v>0</v>
      </c>
    </row>
    <row r="83" spans="1:8" x14ac:dyDescent="0.2">
      <c r="A83" s="127"/>
      <c r="B83" s="112"/>
      <c r="C83" s="110"/>
      <c r="D83" s="111"/>
      <c r="E83" s="17">
        <f t="shared" si="8"/>
        <v>0</v>
      </c>
      <c r="F83" s="18" t="b">
        <f t="shared" si="6"/>
        <v>0</v>
      </c>
      <c r="G83" s="20" t="str">
        <f t="shared" si="5"/>
        <v/>
      </c>
      <c r="H83" s="103">
        <f t="shared" si="7"/>
        <v>0</v>
      </c>
    </row>
    <row r="84" spans="1:8" x14ac:dyDescent="0.2">
      <c r="A84" s="127"/>
      <c r="B84" s="112"/>
      <c r="C84" s="110"/>
      <c r="D84" s="111"/>
      <c r="E84" s="17">
        <f t="shared" si="8"/>
        <v>0</v>
      </c>
      <c r="F84" s="18" t="b">
        <f t="shared" si="6"/>
        <v>0</v>
      </c>
      <c r="G84" s="20" t="str">
        <f t="shared" si="5"/>
        <v/>
      </c>
      <c r="H84" s="103">
        <f t="shared" si="7"/>
        <v>0</v>
      </c>
    </row>
    <row r="85" spans="1:8" x14ac:dyDescent="0.2">
      <c r="A85" s="127"/>
      <c r="B85" s="112"/>
      <c r="C85" s="110"/>
      <c r="D85" s="111"/>
      <c r="E85" s="17">
        <f t="shared" si="8"/>
        <v>0</v>
      </c>
      <c r="F85" s="18" t="b">
        <f t="shared" si="6"/>
        <v>0</v>
      </c>
      <c r="G85" s="20" t="str">
        <f t="shared" si="5"/>
        <v/>
      </c>
      <c r="H85" s="103">
        <f t="shared" si="7"/>
        <v>0</v>
      </c>
    </row>
    <row r="86" spans="1:8" x14ac:dyDescent="0.2">
      <c r="A86" s="127"/>
      <c r="B86" s="112"/>
      <c r="C86" s="110"/>
      <c r="D86" s="111"/>
      <c r="E86" s="17">
        <f t="shared" si="8"/>
        <v>0</v>
      </c>
      <c r="F86" s="18" t="b">
        <f t="shared" si="6"/>
        <v>0</v>
      </c>
      <c r="G86" s="20" t="str">
        <f t="shared" si="5"/>
        <v/>
      </c>
      <c r="H86" s="103">
        <f t="shared" si="7"/>
        <v>0</v>
      </c>
    </row>
    <row r="87" spans="1:8" x14ac:dyDescent="0.2">
      <c r="A87" s="127"/>
      <c r="B87" s="112"/>
      <c r="C87" s="110"/>
      <c r="D87" s="111"/>
      <c r="E87" s="17">
        <f t="shared" si="8"/>
        <v>0</v>
      </c>
      <c r="F87" s="18" t="b">
        <f t="shared" si="6"/>
        <v>0</v>
      </c>
      <c r="G87" s="20" t="str">
        <f t="shared" si="5"/>
        <v/>
      </c>
      <c r="H87" s="103">
        <f t="shared" si="7"/>
        <v>0</v>
      </c>
    </row>
    <row r="88" spans="1:8" x14ac:dyDescent="0.2">
      <c r="A88" s="127"/>
      <c r="B88" s="112"/>
      <c r="C88" s="110"/>
      <c r="D88" s="111"/>
      <c r="E88" s="17">
        <f t="shared" si="8"/>
        <v>0</v>
      </c>
      <c r="F88" s="18" t="b">
        <f t="shared" si="6"/>
        <v>0</v>
      </c>
      <c r="G88" s="20" t="str">
        <f t="shared" si="5"/>
        <v/>
      </c>
      <c r="H88" s="103">
        <f t="shared" si="7"/>
        <v>0</v>
      </c>
    </row>
    <row r="89" spans="1:8" x14ac:dyDescent="0.2">
      <c r="A89" s="127"/>
      <c r="B89" s="112"/>
      <c r="C89" s="110"/>
      <c r="D89" s="111"/>
      <c r="E89" s="17">
        <f t="shared" si="8"/>
        <v>0</v>
      </c>
      <c r="F89" s="18" t="b">
        <f t="shared" si="6"/>
        <v>0</v>
      </c>
      <c r="G89" s="20" t="str">
        <f t="shared" si="5"/>
        <v/>
      </c>
      <c r="H89" s="103">
        <f t="shared" si="7"/>
        <v>0</v>
      </c>
    </row>
    <row r="90" spans="1:8" x14ac:dyDescent="0.2">
      <c r="A90" s="127"/>
      <c r="B90" s="112"/>
      <c r="C90" s="110"/>
      <c r="D90" s="111"/>
      <c r="E90" s="17">
        <f t="shared" si="8"/>
        <v>0</v>
      </c>
      <c r="F90" s="18" t="b">
        <f t="shared" si="6"/>
        <v>0</v>
      </c>
      <c r="G90" s="20" t="str">
        <f t="shared" si="5"/>
        <v/>
      </c>
      <c r="H90" s="103">
        <f t="shared" si="7"/>
        <v>0</v>
      </c>
    </row>
    <row r="91" spans="1:8" x14ac:dyDescent="0.2">
      <c r="A91" s="127"/>
      <c r="B91" s="112"/>
      <c r="C91" s="110"/>
      <c r="D91" s="111"/>
      <c r="E91" s="17">
        <f t="shared" si="8"/>
        <v>0</v>
      </c>
      <c r="F91" s="18" t="b">
        <f t="shared" si="6"/>
        <v>0</v>
      </c>
      <c r="G91" s="20" t="str">
        <f t="shared" si="5"/>
        <v/>
      </c>
      <c r="H91" s="103">
        <f t="shared" si="7"/>
        <v>0</v>
      </c>
    </row>
    <row r="92" spans="1:8" x14ac:dyDescent="0.2">
      <c r="A92" s="127"/>
      <c r="B92" s="112"/>
      <c r="C92" s="110"/>
      <c r="D92" s="111"/>
      <c r="E92" s="17">
        <f t="shared" si="8"/>
        <v>0</v>
      </c>
      <c r="F92" s="18" t="b">
        <f t="shared" si="6"/>
        <v>0</v>
      </c>
      <c r="G92" s="20" t="str">
        <f t="shared" si="5"/>
        <v/>
      </c>
      <c r="H92" s="103">
        <f t="shared" si="7"/>
        <v>0</v>
      </c>
    </row>
    <row r="93" spans="1:8" x14ac:dyDescent="0.2">
      <c r="A93" s="127"/>
      <c r="B93" s="112"/>
      <c r="C93" s="110"/>
      <c r="D93" s="111"/>
      <c r="E93" s="17">
        <f t="shared" si="8"/>
        <v>0</v>
      </c>
      <c r="F93" s="18" t="b">
        <f t="shared" si="6"/>
        <v>0</v>
      </c>
      <c r="G93" s="20" t="str">
        <f t="shared" si="5"/>
        <v/>
      </c>
      <c r="H93" s="103">
        <f t="shared" si="7"/>
        <v>0</v>
      </c>
    </row>
    <row r="94" spans="1:8" x14ac:dyDescent="0.2">
      <c r="A94" s="127"/>
      <c r="B94" s="112"/>
      <c r="C94" s="110"/>
      <c r="D94" s="111"/>
      <c r="E94" s="17">
        <f t="shared" si="8"/>
        <v>0</v>
      </c>
      <c r="F94" s="18" t="b">
        <f t="shared" si="6"/>
        <v>0</v>
      </c>
      <c r="G94" s="20" t="str">
        <f t="shared" si="5"/>
        <v/>
      </c>
      <c r="H94" s="103">
        <f t="shared" si="7"/>
        <v>0</v>
      </c>
    </row>
    <row r="95" spans="1:8" x14ac:dyDescent="0.2">
      <c r="A95" s="127"/>
      <c r="B95" s="112"/>
      <c r="C95" s="110"/>
      <c r="D95" s="111"/>
      <c r="E95" s="17">
        <f t="shared" si="8"/>
        <v>0</v>
      </c>
      <c r="F95" s="18" t="b">
        <f t="shared" si="6"/>
        <v>0</v>
      </c>
      <c r="G95" s="20" t="str">
        <f t="shared" si="5"/>
        <v/>
      </c>
      <c r="H95" s="103">
        <f t="shared" si="7"/>
        <v>0</v>
      </c>
    </row>
    <row r="96" spans="1:8" x14ac:dyDescent="0.2">
      <c r="A96" s="127"/>
      <c r="B96" s="112"/>
      <c r="C96" s="110"/>
      <c r="D96" s="111"/>
      <c r="E96" s="17">
        <f t="shared" si="8"/>
        <v>0</v>
      </c>
      <c r="F96" s="18" t="b">
        <f t="shared" si="6"/>
        <v>0</v>
      </c>
      <c r="G96" s="20" t="str">
        <f t="shared" si="5"/>
        <v/>
      </c>
      <c r="H96" s="103">
        <f t="shared" si="7"/>
        <v>0</v>
      </c>
    </row>
    <row r="97" spans="1:8" x14ac:dyDescent="0.2">
      <c r="A97" s="127"/>
      <c r="B97" s="112"/>
      <c r="C97" s="110"/>
      <c r="D97" s="111"/>
      <c r="E97" s="17">
        <f t="shared" si="8"/>
        <v>0</v>
      </c>
      <c r="F97" s="18" t="b">
        <f t="shared" si="6"/>
        <v>0</v>
      </c>
      <c r="G97" s="20" t="str">
        <f t="shared" si="5"/>
        <v/>
      </c>
      <c r="H97" s="103">
        <f t="shared" si="7"/>
        <v>0</v>
      </c>
    </row>
    <row r="98" spans="1:8" x14ac:dyDescent="0.2">
      <c r="A98" s="127"/>
      <c r="B98" s="112"/>
      <c r="C98" s="110"/>
      <c r="D98" s="111"/>
      <c r="E98" s="17">
        <f t="shared" si="8"/>
        <v>0</v>
      </c>
      <c r="F98" s="18" t="b">
        <f t="shared" si="6"/>
        <v>0</v>
      </c>
      <c r="G98" s="20" t="str">
        <f t="shared" si="5"/>
        <v/>
      </c>
      <c r="H98" s="103">
        <f t="shared" si="7"/>
        <v>0</v>
      </c>
    </row>
    <row r="99" spans="1:8" x14ac:dyDescent="0.2">
      <c r="A99" s="127"/>
      <c r="B99" s="112"/>
      <c r="C99" s="110"/>
      <c r="D99" s="111"/>
      <c r="E99" s="17">
        <f t="shared" si="8"/>
        <v>0</v>
      </c>
      <c r="F99" s="18" t="b">
        <f t="shared" si="6"/>
        <v>0</v>
      </c>
      <c r="G99" s="20" t="str">
        <f t="shared" si="5"/>
        <v/>
      </c>
      <c r="H99" s="103">
        <f t="shared" si="7"/>
        <v>0</v>
      </c>
    </row>
    <row r="100" spans="1:8" x14ac:dyDescent="0.2">
      <c r="A100" s="127"/>
      <c r="B100" s="112"/>
      <c r="C100" s="110"/>
      <c r="D100" s="111"/>
      <c r="E100" s="17">
        <f t="shared" si="8"/>
        <v>0</v>
      </c>
      <c r="F100" s="18" t="b">
        <f t="shared" si="6"/>
        <v>0</v>
      </c>
      <c r="G100" s="20" t="str">
        <f t="shared" si="5"/>
        <v/>
      </c>
      <c r="H100" s="103">
        <f t="shared" si="7"/>
        <v>0</v>
      </c>
    </row>
    <row r="101" spans="1:8" x14ac:dyDescent="0.2">
      <c r="A101" s="127"/>
      <c r="B101" s="113"/>
      <c r="C101" s="110"/>
      <c r="D101" s="111"/>
      <c r="E101" s="17">
        <f t="shared" si="8"/>
        <v>0</v>
      </c>
      <c r="F101" s="18" t="b">
        <f t="shared" si="6"/>
        <v>0</v>
      </c>
      <c r="G101" s="20" t="str">
        <f t="shared" si="5"/>
        <v/>
      </c>
      <c r="H101" s="103">
        <f t="shared" si="7"/>
        <v>0</v>
      </c>
    </row>
    <row r="102" spans="1:8" x14ac:dyDescent="0.2">
      <c r="A102" s="127"/>
      <c r="B102" s="113"/>
      <c r="C102" s="110"/>
      <c r="D102" s="111"/>
      <c r="E102" s="17">
        <f t="shared" si="8"/>
        <v>0</v>
      </c>
      <c r="F102" s="18" t="b">
        <f t="shared" si="6"/>
        <v>0</v>
      </c>
      <c r="G102" s="20" t="str">
        <f t="shared" si="5"/>
        <v/>
      </c>
      <c r="H102" s="103">
        <f t="shared" si="7"/>
        <v>0</v>
      </c>
    </row>
    <row r="103" spans="1:8" x14ac:dyDescent="0.2">
      <c r="A103" s="127"/>
      <c r="B103" s="113"/>
      <c r="C103" s="110"/>
      <c r="D103" s="111"/>
      <c r="E103" s="17">
        <f t="shared" si="8"/>
        <v>0</v>
      </c>
      <c r="F103" s="18" t="b">
        <f t="shared" si="6"/>
        <v>0</v>
      </c>
      <c r="G103" s="20" t="str">
        <f t="shared" si="5"/>
        <v/>
      </c>
      <c r="H103" s="103">
        <f t="shared" si="7"/>
        <v>0</v>
      </c>
    </row>
    <row r="104" spans="1:8" x14ac:dyDescent="0.2">
      <c r="A104" s="127"/>
      <c r="B104" s="113"/>
      <c r="C104" s="110"/>
      <c r="D104" s="111"/>
      <c r="E104" s="17">
        <f t="shared" si="8"/>
        <v>0</v>
      </c>
      <c r="F104" s="18" t="b">
        <f t="shared" si="6"/>
        <v>0</v>
      </c>
      <c r="G104" s="20" t="str">
        <f t="shared" si="5"/>
        <v/>
      </c>
      <c r="H104" s="103">
        <f t="shared" si="7"/>
        <v>0</v>
      </c>
    </row>
    <row r="105" spans="1:8" x14ac:dyDescent="0.2">
      <c r="A105" s="127"/>
      <c r="B105" s="113"/>
      <c r="C105" s="110"/>
      <c r="D105" s="111"/>
      <c r="E105" s="17">
        <f t="shared" si="8"/>
        <v>0</v>
      </c>
      <c r="F105" s="18" t="b">
        <f t="shared" si="6"/>
        <v>0</v>
      </c>
      <c r="G105" s="20" t="str">
        <f t="shared" si="5"/>
        <v/>
      </c>
      <c r="H105" s="103">
        <f t="shared" si="7"/>
        <v>0</v>
      </c>
    </row>
    <row r="106" spans="1:8" x14ac:dyDescent="0.2">
      <c r="A106" s="128"/>
      <c r="B106" s="113"/>
      <c r="C106" s="110"/>
      <c r="D106" s="111"/>
      <c r="E106" s="17">
        <f t="shared" si="8"/>
        <v>0</v>
      </c>
      <c r="F106" s="18" t="b">
        <f t="shared" si="6"/>
        <v>0</v>
      </c>
      <c r="G106" s="20" t="str">
        <f t="shared" si="5"/>
        <v/>
      </c>
      <c r="H106" s="103">
        <f t="shared" si="7"/>
        <v>0</v>
      </c>
    </row>
    <row r="107" spans="1:8" x14ac:dyDescent="0.2">
      <c r="H107" s="102"/>
    </row>
    <row r="108" spans="1:8" x14ac:dyDescent="0.2">
      <c r="H108" s="102"/>
    </row>
    <row r="109" spans="1:8" x14ac:dyDescent="0.2">
      <c r="H109" s="102"/>
    </row>
    <row r="110" spans="1:8" x14ac:dyDescent="0.2">
      <c r="H110" s="102"/>
    </row>
    <row r="111" spans="1:8" x14ac:dyDescent="0.2">
      <c r="H111" s="102"/>
    </row>
    <row r="112" spans="1:8" x14ac:dyDescent="0.2">
      <c r="H112" s="102"/>
    </row>
    <row r="113" spans="8:8" x14ac:dyDescent="0.2">
      <c r="H113" s="102"/>
    </row>
    <row r="114" spans="8:8" x14ac:dyDescent="0.2">
      <c r="H114" s="102"/>
    </row>
    <row r="115" spans="8:8" x14ac:dyDescent="0.2">
      <c r="H115" s="102"/>
    </row>
    <row r="116" spans="8:8" x14ac:dyDescent="0.2">
      <c r="H116" s="102"/>
    </row>
    <row r="117" spans="8:8" x14ac:dyDescent="0.2">
      <c r="H117" s="102"/>
    </row>
    <row r="118" spans="8:8" x14ac:dyDescent="0.2">
      <c r="H118" s="102"/>
    </row>
    <row r="119" spans="8:8" x14ac:dyDescent="0.2">
      <c r="H119" s="102"/>
    </row>
  </sheetData>
  <sheetProtection password="DCF5" sheet="1" insertRows="0" selectLockedCells="1"/>
  <protectedRanges>
    <protectedRange sqref="D77:D106 C35:C106 E11:E106" name="Saisie"/>
    <protectedRange sqref="C11:C34 D11:D76" name="Saisie_1_1"/>
  </protectedRanges>
  <mergeCells count="11">
    <mergeCell ref="B2:D2"/>
    <mergeCell ref="J1:J5"/>
    <mergeCell ref="K1:K5"/>
    <mergeCell ref="N6:O6"/>
    <mergeCell ref="A77:A106"/>
    <mergeCell ref="A11:A76"/>
    <mergeCell ref="E8:E10"/>
    <mergeCell ref="C8:D9"/>
    <mergeCell ref="F8:G9"/>
    <mergeCell ref="D5:G5"/>
    <mergeCell ref="B3:D3"/>
  </mergeCells>
  <phoneticPr fontId="5" type="noConversion"/>
  <conditionalFormatting sqref="F11:F76">
    <cfRule type="cellIs" dxfId="68" priority="1" stopIfTrue="1" operator="equal">
      <formula>"&lt; Seuil"</formula>
    </cfRule>
    <cfRule type="expression" dxfId="67" priority="2" stopIfTrue="1">
      <formula>NOT(ISNUMBER($F11))</formula>
    </cfRule>
  </conditionalFormatting>
  <conditionalFormatting sqref="F77:F106">
    <cfRule type="expression" dxfId="66" priority="3" stopIfTrue="1">
      <formula>NOT(ISNUMBER($F77))</formula>
    </cfRule>
  </conditionalFormatting>
  <conditionalFormatting sqref="E11:E106">
    <cfRule type="expression" dxfId="65" priority="4" stopIfTrue="1">
      <formula>NOT(ISNUMBER(E11))</formula>
    </cfRule>
  </conditionalFormatting>
  <conditionalFormatting sqref="C77:C106">
    <cfRule type="cellIs" dxfId="64" priority="5" stopIfTrue="1" operator="lessThan">
      <formula>150</formula>
    </cfRule>
  </conditionalFormatting>
  <conditionalFormatting sqref="G11:G106">
    <cfRule type="expression" dxfId="63" priority="6" stopIfTrue="1">
      <formula>IF(H11=1,1,0)</formula>
    </cfRule>
    <cfRule type="expression" dxfId="62" priority="7" stopIfTrue="1">
      <formula>IF(H11=2,1,0)</formula>
    </cfRule>
  </conditionalFormatting>
  <conditionalFormatting sqref="C11:C76">
    <cfRule type="cellIs" dxfId="61" priority="8" stopIfTrue="1" operator="greaterThan">
      <formula>150</formula>
    </cfRule>
  </conditionalFormatting>
  <conditionalFormatting sqref="D77:D106">
    <cfRule type="cellIs" dxfId="60" priority="9" stopIfTrue="1" operator="lessThan">
      <formula>150</formula>
    </cfRule>
  </conditionalFormatting>
  <conditionalFormatting sqref="D11:D76">
    <cfRule type="cellIs" dxfId="59" priority="10" stopIfTrue="1" operator="greaterThan">
      <formula>150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6"/>
  <sheetViews>
    <sheetView showGridLines="0" workbookViewId="0">
      <selection activeCell="D16" sqref="D16"/>
    </sheetView>
  </sheetViews>
  <sheetFormatPr baseColWidth="10" defaultColWidth="11.42578125" defaultRowHeight="12.75" x14ac:dyDescent="0.2"/>
  <cols>
    <col min="1" max="1" width="14.140625" style="1" customWidth="1"/>
    <col min="2" max="2" width="14" style="1" customWidth="1"/>
    <col min="3" max="5" width="11.42578125" style="1" customWidth="1"/>
    <col min="6" max="6" width="11.28515625" style="1" bestFit="1" customWidth="1"/>
    <col min="7" max="7" width="11.7109375" style="14" customWidth="1"/>
    <col min="8" max="8" width="14.85546875" style="1" bestFit="1" customWidth="1"/>
    <col min="9" max="9" width="24.42578125" style="1" bestFit="1" customWidth="1"/>
    <col min="10" max="10" width="5.5703125" style="1" customWidth="1"/>
    <col min="11" max="11" width="6.7109375" style="1" bestFit="1" customWidth="1"/>
    <col min="12" max="12" width="5.42578125" style="1" bestFit="1" customWidth="1"/>
    <col min="13" max="13" width="7.42578125" style="1" customWidth="1"/>
    <col min="14" max="16384" width="11.42578125" style="1"/>
  </cols>
  <sheetData>
    <row r="1" spans="1:16" x14ac:dyDescent="0.2">
      <c r="J1" s="122" t="s">
        <v>32</v>
      </c>
      <c r="K1" s="122" t="s">
        <v>50</v>
      </c>
    </row>
    <row r="2" spans="1:16" ht="15.75" x14ac:dyDescent="0.25">
      <c r="A2" s="21" t="s">
        <v>13</v>
      </c>
      <c r="B2" s="121"/>
      <c r="C2" s="121"/>
      <c r="D2" s="121"/>
      <c r="F2" s="21"/>
      <c r="G2" s="22"/>
      <c r="J2" s="122"/>
      <c r="K2" s="122"/>
    </row>
    <row r="3" spans="1:16" ht="15.75" x14ac:dyDescent="0.25">
      <c r="A3" s="21" t="s">
        <v>14</v>
      </c>
      <c r="B3" s="121"/>
      <c r="C3" s="121"/>
      <c r="D3" s="121"/>
      <c r="F3" s="21"/>
      <c r="G3" s="22"/>
      <c r="J3" s="122"/>
      <c r="K3" s="122"/>
    </row>
    <row r="4" spans="1:16" ht="12.75" customHeight="1" x14ac:dyDescent="0.25">
      <c r="A4" s="21"/>
      <c r="B4" s="21"/>
      <c r="C4" s="21"/>
      <c r="D4" s="21"/>
      <c r="E4" s="21"/>
      <c r="F4" s="21"/>
      <c r="G4" s="22"/>
      <c r="J4" s="122"/>
      <c r="K4" s="122"/>
    </row>
    <row r="5" spans="1:16" ht="18" customHeight="1" x14ac:dyDescent="0.25">
      <c r="A5" s="21" t="s">
        <v>15</v>
      </c>
      <c r="B5" s="21"/>
      <c r="C5" s="21"/>
      <c r="D5" s="121"/>
      <c r="E5" s="121"/>
      <c r="F5" s="121"/>
      <c r="G5" s="121"/>
      <c r="J5" s="123"/>
      <c r="K5" s="123"/>
    </row>
    <row r="6" spans="1:16" ht="15.75" x14ac:dyDescent="0.25">
      <c r="A6" s="21"/>
      <c r="B6" s="21"/>
      <c r="C6" s="21"/>
      <c r="D6" s="21"/>
      <c r="E6" s="21"/>
      <c r="F6" s="21"/>
      <c r="G6" s="22"/>
      <c r="I6" s="9" t="s">
        <v>8</v>
      </c>
      <c r="J6" s="13">
        <v>0.2</v>
      </c>
      <c r="K6" s="12">
        <v>0.1</v>
      </c>
      <c r="N6" s="30"/>
      <c r="O6" s="23" t="s">
        <v>31</v>
      </c>
      <c r="P6" s="31">
        <v>80</v>
      </c>
    </row>
    <row r="7" spans="1:16" x14ac:dyDescent="0.2">
      <c r="C7" s="24"/>
      <c r="D7" s="24"/>
      <c r="E7" s="24"/>
    </row>
    <row r="8" spans="1:16" x14ac:dyDescent="0.2">
      <c r="B8" s="28"/>
      <c r="C8" s="132" t="s">
        <v>27</v>
      </c>
      <c r="D8" s="133"/>
      <c r="E8" s="129" t="s">
        <v>28</v>
      </c>
      <c r="F8" s="136" t="s">
        <v>3</v>
      </c>
      <c r="G8" s="137"/>
      <c r="H8" s="102"/>
    </row>
    <row r="9" spans="1:16" ht="27" customHeight="1" x14ac:dyDescent="0.2">
      <c r="B9" s="29" t="s">
        <v>49</v>
      </c>
      <c r="C9" s="134"/>
      <c r="D9" s="135"/>
      <c r="E9" s="130"/>
      <c r="F9" s="138"/>
      <c r="G9" s="139"/>
      <c r="H9" s="102"/>
    </row>
    <row r="10" spans="1:16" ht="25.5" x14ac:dyDescent="0.2">
      <c r="B10" s="27" t="s">
        <v>9</v>
      </c>
      <c r="C10" s="27" t="s">
        <v>1</v>
      </c>
      <c r="D10" s="27" t="s">
        <v>2</v>
      </c>
      <c r="E10" s="131"/>
      <c r="F10" s="32" t="s">
        <v>30</v>
      </c>
      <c r="G10" s="32" t="s">
        <v>48</v>
      </c>
      <c r="H10" s="102"/>
    </row>
    <row r="11" spans="1:16" x14ac:dyDescent="0.2">
      <c r="A11" s="126" t="s">
        <v>51</v>
      </c>
      <c r="B11" s="112"/>
      <c r="C11" s="114"/>
      <c r="D11" s="114"/>
      <c r="E11" s="17">
        <f>(D11+C11)/2</f>
        <v>0</v>
      </c>
      <c r="F11" s="17" t="b">
        <f>IF(ISNUMBER(C11)=TRUE,IF(ISNUMBER(D11)=TRUE,IF(AND(C11&lt;$P$6,D11&lt;$P$6),"&lt; Seuil",C11-E11)))</f>
        <v>0</v>
      </c>
      <c r="G11" s="19" t="str">
        <f>IF(F11="&lt; Seuil","Bon",IF(F11=FALSE,"",ABS((F11)/E11)))</f>
        <v/>
      </c>
      <c r="H11" s="103">
        <f>IF(G11="Bon",1,IF(NOT(ISNUMBER(G11)),0,IF(G11&lt;=$J$6,1,IF(G11&gt;$J$6,2))))</f>
        <v>0</v>
      </c>
      <c r="I11" s="2" t="s">
        <v>7</v>
      </c>
      <c r="J11" s="3">
        <f>COUNTIF(H11:H70,"&lt;&gt;0")</f>
        <v>0</v>
      </c>
      <c r="K11" s="4" t="s">
        <v>4</v>
      </c>
      <c r="L11" s="4"/>
    </row>
    <row r="12" spans="1:16" x14ac:dyDescent="0.2">
      <c r="A12" s="127"/>
      <c r="B12" s="112"/>
      <c r="C12" s="114"/>
      <c r="D12" s="114"/>
      <c r="E12" s="17">
        <f t="shared" ref="E12:E70" si="0">(D12+C12)/2</f>
        <v>0</v>
      </c>
      <c r="F12" s="17" t="b">
        <f t="shared" ref="F12:F40" si="1">IF(ISNUMBER(C12)=TRUE,IF(ISNUMBER(D12)=TRUE,IF(AND(C12&lt;$P$6,D12&lt;$P$6),"&lt; Seuil",C12-E12)))</f>
        <v>0</v>
      </c>
      <c r="G12" s="19" t="str">
        <f t="shared" ref="G12:G40" si="2">IF(F12="&lt; Seuil","Bon",IF(F12=FALSE,"",ABS((F12)/E12)))</f>
        <v/>
      </c>
      <c r="H12" s="103">
        <f t="shared" ref="H12:H40" si="3">IF(G12="Bon",1,IF(NOT(ISNUMBER(G12)),0,IF(G12&lt;=$J$6,1,IF(G12&gt;$J$6,2))))</f>
        <v>0</v>
      </c>
      <c r="P12" s="10"/>
    </row>
    <row r="13" spans="1:16" x14ac:dyDescent="0.2">
      <c r="A13" s="127"/>
      <c r="B13" s="112"/>
      <c r="C13" s="114"/>
      <c r="D13" s="114"/>
      <c r="E13" s="17">
        <f t="shared" si="0"/>
        <v>0</v>
      </c>
      <c r="F13" s="17" t="b">
        <f t="shared" si="1"/>
        <v>0</v>
      </c>
      <c r="G13" s="19" t="str">
        <f t="shared" si="2"/>
        <v/>
      </c>
      <c r="H13" s="103">
        <f t="shared" si="3"/>
        <v>0</v>
      </c>
      <c r="I13" s="2" t="s">
        <v>23</v>
      </c>
      <c r="J13" s="10">
        <f>COUNTIF(H11:H70,"=1")</f>
        <v>0</v>
      </c>
      <c r="K13" s="4" t="s">
        <v>4</v>
      </c>
      <c r="L13" s="4" t="s">
        <v>5</v>
      </c>
      <c r="M13" s="11" t="e">
        <f>ROUND(J13/$J$11,2)</f>
        <v>#DIV/0!</v>
      </c>
      <c r="N13" s="1" t="s">
        <v>6</v>
      </c>
    </row>
    <row r="14" spans="1:16" x14ac:dyDescent="0.2">
      <c r="A14" s="127"/>
      <c r="B14" s="112"/>
      <c r="C14" s="114"/>
      <c r="D14" s="114"/>
      <c r="E14" s="17">
        <f t="shared" si="0"/>
        <v>0</v>
      </c>
      <c r="F14" s="17" t="b">
        <f t="shared" si="1"/>
        <v>0</v>
      </c>
      <c r="G14" s="19" t="str">
        <f t="shared" si="2"/>
        <v/>
      </c>
      <c r="H14" s="103">
        <f t="shared" si="3"/>
        <v>0</v>
      </c>
      <c r="I14" s="2" t="s">
        <v>24</v>
      </c>
      <c r="J14" s="7">
        <f>COUNTIF(H11:H70,"=2")</f>
        <v>0</v>
      </c>
      <c r="K14" s="4" t="s">
        <v>4</v>
      </c>
      <c r="L14" s="4" t="s">
        <v>5</v>
      </c>
      <c r="M14" s="8" t="e">
        <f>ROUND(J14/$J$11,2)</f>
        <v>#DIV/0!</v>
      </c>
      <c r="N14" s="1" t="s">
        <v>6</v>
      </c>
    </row>
    <row r="15" spans="1:16" x14ac:dyDescent="0.2">
      <c r="A15" s="127"/>
      <c r="B15" s="112"/>
      <c r="C15" s="114"/>
      <c r="D15" s="114"/>
      <c r="E15" s="17">
        <f t="shared" si="0"/>
        <v>0</v>
      </c>
      <c r="F15" s="17" t="b">
        <f t="shared" si="1"/>
        <v>0</v>
      </c>
      <c r="G15" s="19" t="str">
        <f t="shared" si="2"/>
        <v/>
      </c>
      <c r="H15" s="103">
        <f t="shared" si="3"/>
        <v>0</v>
      </c>
    </row>
    <row r="16" spans="1:16" x14ac:dyDescent="0.2">
      <c r="A16" s="127"/>
      <c r="B16" s="112"/>
      <c r="C16" s="114"/>
      <c r="D16" s="114"/>
      <c r="E16" s="17">
        <f t="shared" si="0"/>
        <v>0</v>
      </c>
      <c r="F16" s="17" t="b">
        <f t="shared" si="1"/>
        <v>0</v>
      </c>
      <c r="G16" s="19" t="str">
        <f t="shared" si="2"/>
        <v/>
      </c>
      <c r="H16" s="103">
        <f t="shared" si="3"/>
        <v>0</v>
      </c>
    </row>
    <row r="17" spans="1:8" x14ac:dyDescent="0.2">
      <c r="A17" s="127"/>
      <c r="B17" s="112"/>
      <c r="C17" s="114"/>
      <c r="D17" s="114"/>
      <c r="E17" s="17">
        <f t="shared" si="0"/>
        <v>0</v>
      </c>
      <c r="F17" s="17" t="b">
        <f t="shared" si="1"/>
        <v>0</v>
      </c>
      <c r="G17" s="19" t="str">
        <f t="shared" si="2"/>
        <v/>
      </c>
      <c r="H17" s="103">
        <f t="shared" si="3"/>
        <v>0</v>
      </c>
    </row>
    <row r="18" spans="1:8" x14ac:dyDescent="0.2">
      <c r="A18" s="127"/>
      <c r="B18" s="112"/>
      <c r="C18" s="114"/>
      <c r="D18" s="114"/>
      <c r="E18" s="17">
        <f t="shared" si="0"/>
        <v>0</v>
      </c>
      <c r="F18" s="17" t="b">
        <f t="shared" si="1"/>
        <v>0</v>
      </c>
      <c r="G18" s="19" t="str">
        <f t="shared" si="2"/>
        <v/>
      </c>
      <c r="H18" s="103">
        <f t="shared" si="3"/>
        <v>0</v>
      </c>
    </row>
    <row r="19" spans="1:8" x14ac:dyDescent="0.2">
      <c r="A19" s="127"/>
      <c r="B19" s="112"/>
      <c r="C19" s="114"/>
      <c r="D19" s="114"/>
      <c r="E19" s="17">
        <f t="shared" si="0"/>
        <v>0</v>
      </c>
      <c r="F19" s="17" t="b">
        <f t="shared" si="1"/>
        <v>0</v>
      </c>
      <c r="G19" s="19" t="str">
        <f t="shared" si="2"/>
        <v/>
      </c>
      <c r="H19" s="103">
        <f t="shared" si="3"/>
        <v>0</v>
      </c>
    </row>
    <row r="20" spans="1:8" x14ac:dyDescent="0.2">
      <c r="A20" s="127"/>
      <c r="B20" s="112"/>
      <c r="C20" s="114"/>
      <c r="D20" s="114"/>
      <c r="E20" s="17">
        <f t="shared" si="0"/>
        <v>0</v>
      </c>
      <c r="F20" s="17" t="b">
        <f t="shared" si="1"/>
        <v>0</v>
      </c>
      <c r="G20" s="19" t="str">
        <f t="shared" si="2"/>
        <v/>
      </c>
      <c r="H20" s="103">
        <f t="shared" si="3"/>
        <v>0</v>
      </c>
    </row>
    <row r="21" spans="1:8" x14ac:dyDescent="0.2">
      <c r="A21" s="127"/>
      <c r="B21" s="112"/>
      <c r="C21" s="114"/>
      <c r="D21" s="114"/>
      <c r="E21" s="17">
        <f t="shared" si="0"/>
        <v>0</v>
      </c>
      <c r="F21" s="17" t="b">
        <f t="shared" si="1"/>
        <v>0</v>
      </c>
      <c r="G21" s="19" t="str">
        <f t="shared" si="2"/>
        <v/>
      </c>
      <c r="H21" s="103">
        <f t="shared" si="3"/>
        <v>0</v>
      </c>
    </row>
    <row r="22" spans="1:8" x14ac:dyDescent="0.2">
      <c r="A22" s="127"/>
      <c r="B22" s="112"/>
      <c r="C22" s="114"/>
      <c r="D22" s="114"/>
      <c r="E22" s="17">
        <f t="shared" si="0"/>
        <v>0</v>
      </c>
      <c r="F22" s="17" t="b">
        <f t="shared" si="1"/>
        <v>0</v>
      </c>
      <c r="G22" s="19" t="str">
        <f t="shared" si="2"/>
        <v/>
      </c>
      <c r="H22" s="103">
        <f t="shared" si="3"/>
        <v>0</v>
      </c>
    </row>
    <row r="23" spans="1:8" x14ac:dyDescent="0.2">
      <c r="A23" s="127"/>
      <c r="B23" s="112"/>
      <c r="C23" s="114"/>
      <c r="D23" s="114"/>
      <c r="E23" s="17">
        <f t="shared" si="0"/>
        <v>0</v>
      </c>
      <c r="F23" s="17" t="b">
        <f t="shared" si="1"/>
        <v>0</v>
      </c>
      <c r="G23" s="19" t="str">
        <f t="shared" si="2"/>
        <v/>
      </c>
      <c r="H23" s="103">
        <f t="shared" si="3"/>
        <v>0</v>
      </c>
    </row>
    <row r="24" spans="1:8" x14ac:dyDescent="0.2">
      <c r="A24" s="127"/>
      <c r="B24" s="112"/>
      <c r="C24" s="114"/>
      <c r="D24" s="114"/>
      <c r="E24" s="17">
        <f t="shared" si="0"/>
        <v>0</v>
      </c>
      <c r="F24" s="17" t="b">
        <f t="shared" si="1"/>
        <v>0</v>
      </c>
      <c r="G24" s="19" t="str">
        <f t="shared" si="2"/>
        <v/>
      </c>
      <c r="H24" s="103">
        <f t="shared" si="3"/>
        <v>0</v>
      </c>
    </row>
    <row r="25" spans="1:8" x14ac:dyDescent="0.2">
      <c r="A25" s="127"/>
      <c r="B25" s="112"/>
      <c r="C25" s="114"/>
      <c r="D25" s="114"/>
      <c r="E25" s="17">
        <f t="shared" si="0"/>
        <v>0</v>
      </c>
      <c r="F25" s="17" t="b">
        <f t="shared" si="1"/>
        <v>0</v>
      </c>
      <c r="G25" s="19" t="str">
        <f t="shared" si="2"/>
        <v/>
      </c>
      <c r="H25" s="103">
        <f t="shared" si="3"/>
        <v>0</v>
      </c>
    </row>
    <row r="26" spans="1:8" x14ac:dyDescent="0.2">
      <c r="A26" s="127"/>
      <c r="B26" s="112"/>
      <c r="C26" s="114"/>
      <c r="D26" s="114"/>
      <c r="E26" s="17">
        <f t="shared" si="0"/>
        <v>0</v>
      </c>
      <c r="F26" s="17" t="b">
        <f t="shared" si="1"/>
        <v>0</v>
      </c>
      <c r="G26" s="19" t="str">
        <f t="shared" si="2"/>
        <v/>
      </c>
      <c r="H26" s="103">
        <f t="shared" si="3"/>
        <v>0</v>
      </c>
    </row>
    <row r="27" spans="1:8" x14ac:dyDescent="0.2">
      <c r="A27" s="127"/>
      <c r="B27" s="112"/>
      <c r="C27" s="114"/>
      <c r="D27" s="114"/>
      <c r="E27" s="17">
        <f t="shared" si="0"/>
        <v>0</v>
      </c>
      <c r="F27" s="17" t="b">
        <f t="shared" si="1"/>
        <v>0</v>
      </c>
      <c r="G27" s="19" t="str">
        <f t="shared" si="2"/>
        <v/>
      </c>
      <c r="H27" s="103">
        <f t="shared" si="3"/>
        <v>0</v>
      </c>
    </row>
    <row r="28" spans="1:8" x14ac:dyDescent="0.2">
      <c r="A28" s="127"/>
      <c r="B28" s="112"/>
      <c r="C28" s="114"/>
      <c r="D28" s="114"/>
      <c r="E28" s="17">
        <f t="shared" si="0"/>
        <v>0</v>
      </c>
      <c r="F28" s="17" t="b">
        <f t="shared" si="1"/>
        <v>0</v>
      </c>
      <c r="G28" s="19" t="str">
        <f t="shared" si="2"/>
        <v/>
      </c>
      <c r="H28" s="103">
        <f t="shared" si="3"/>
        <v>0</v>
      </c>
    </row>
    <row r="29" spans="1:8" x14ac:dyDescent="0.2">
      <c r="A29" s="127"/>
      <c r="B29" s="112"/>
      <c r="C29" s="114"/>
      <c r="D29" s="114"/>
      <c r="E29" s="17">
        <f t="shared" si="0"/>
        <v>0</v>
      </c>
      <c r="F29" s="17" t="b">
        <f t="shared" si="1"/>
        <v>0</v>
      </c>
      <c r="G29" s="19" t="str">
        <f t="shared" si="2"/>
        <v/>
      </c>
      <c r="H29" s="103">
        <f t="shared" si="3"/>
        <v>0</v>
      </c>
    </row>
    <row r="30" spans="1:8" x14ac:dyDescent="0.2">
      <c r="A30" s="127"/>
      <c r="B30" s="112"/>
      <c r="C30" s="114"/>
      <c r="D30" s="114"/>
      <c r="E30" s="17">
        <f t="shared" si="0"/>
        <v>0</v>
      </c>
      <c r="F30" s="17" t="b">
        <f t="shared" si="1"/>
        <v>0</v>
      </c>
      <c r="G30" s="19" t="str">
        <f t="shared" si="2"/>
        <v/>
      </c>
      <c r="H30" s="103">
        <f t="shared" si="3"/>
        <v>0</v>
      </c>
    </row>
    <row r="31" spans="1:8" x14ac:dyDescent="0.2">
      <c r="A31" s="127"/>
      <c r="B31" s="108"/>
      <c r="C31" s="114"/>
      <c r="D31" s="114"/>
      <c r="E31" s="17">
        <f t="shared" si="0"/>
        <v>0</v>
      </c>
      <c r="F31" s="17" t="b">
        <f t="shared" si="1"/>
        <v>0</v>
      </c>
      <c r="G31" s="19" t="str">
        <f t="shared" si="2"/>
        <v/>
      </c>
      <c r="H31" s="103">
        <f t="shared" si="3"/>
        <v>0</v>
      </c>
    </row>
    <row r="32" spans="1:8" ht="12" customHeight="1" x14ac:dyDescent="0.2">
      <c r="A32" s="127"/>
      <c r="B32" s="108"/>
      <c r="C32" s="114"/>
      <c r="D32" s="114"/>
      <c r="E32" s="17">
        <f t="shared" si="0"/>
        <v>0</v>
      </c>
      <c r="F32" s="17" t="b">
        <f t="shared" si="1"/>
        <v>0</v>
      </c>
      <c r="G32" s="19" t="str">
        <f t="shared" si="2"/>
        <v/>
      </c>
      <c r="H32" s="103">
        <f t="shared" si="3"/>
        <v>0</v>
      </c>
    </row>
    <row r="33" spans="1:8" x14ac:dyDescent="0.2">
      <c r="A33" s="127"/>
      <c r="B33" s="108"/>
      <c r="C33" s="114"/>
      <c r="D33" s="114"/>
      <c r="E33" s="17">
        <f t="shared" si="0"/>
        <v>0</v>
      </c>
      <c r="F33" s="17" t="b">
        <f t="shared" si="1"/>
        <v>0</v>
      </c>
      <c r="G33" s="19" t="str">
        <f t="shared" si="2"/>
        <v/>
      </c>
      <c r="H33" s="103">
        <f t="shared" si="3"/>
        <v>0</v>
      </c>
    </row>
    <row r="34" spans="1:8" x14ac:dyDescent="0.2">
      <c r="A34" s="127"/>
      <c r="B34" s="108"/>
      <c r="C34" s="114"/>
      <c r="D34" s="114"/>
      <c r="E34" s="17">
        <f t="shared" si="0"/>
        <v>0</v>
      </c>
      <c r="F34" s="17" t="b">
        <f t="shared" si="1"/>
        <v>0</v>
      </c>
      <c r="G34" s="19" t="str">
        <f t="shared" si="2"/>
        <v/>
      </c>
      <c r="H34" s="103">
        <f t="shared" si="3"/>
        <v>0</v>
      </c>
    </row>
    <row r="35" spans="1:8" x14ac:dyDescent="0.2">
      <c r="A35" s="127"/>
      <c r="B35" s="108"/>
      <c r="C35" s="114"/>
      <c r="D35" s="114"/>
      <c r="E35" s="17">
        <f t="shared" si="0"/>
        <v>0</v>
      </c>
      <c r="F35" s="17" t="b">
        <f t="shared" si="1"/>
        <v>0</v>
      </c>
      <c r="G35" s="19" t="str">
        <f t="shared" si="2"/>
        <v/>
      </c>
      <c r="H35" s="103">
        <f t="shared" si="3"/>
        <v>0</v>
      </c>
    </row>
    <row r="36" spans="1:8" ht="13.5" customHeight="1" x14ac:dyDescent="0.2">
      <c r="A36" s="127"/>
      <c r="B36" s="108"/>
      <c r="C36" s="114"/>
      <c r="D36" s="114"/>
      <c r="E36" s="17">
        <f t="shared" si="0"/>
        <v>0</v>
      </c>
      <c r="F36" s="17" t="b">
        <f t="shared" si="1"/>
        <v>0</v>
      </c>
      <c r="G36" s="19" t="str">
        <f t="shared" si="2"/>
        <v/>
      </c>
      <c r="H36" s="103">
        <f t="shared" si="3"/>
        <v>0</v>
      </c>
    </row>
    <row r="37" spans="1:8" x14ac:dyDescent="0.2">
      <c r="A37" s="127"/>
      <c r="B37" s="108"/>
      <c r="C37" s="114"/>
      <c r="D37" s="114"/>
      <c r="E37" s="17">
        <f t="shared" si="0"/>
        <v>0</v>
      </c>
      <c r="F37" s="17" t="b">
        <f t="shared" si="1"/>
        <v>0</v>
      </c>
      <c r="G37" s="19" t="str">
        <f t="shared" si="2"/>
        <v/>
      </c>
      <c r="H37" s="103">
        <f t="shared" si="3"/>
        <v>0</v>
      </c>
    </row>
    <row r="38" spans="1:8" x14ac:dyDescent="0.2">
      <c r="A38" s="127"/>
      <c r="B38" s="108"/>
      <c r="C38" s="114"/>
      <c r="D38" s="114"/>
      <c r="E38" s="17">
        <f t="shared" si="0"/>
        <v>0</v>
      </c>
      <c r="F38" s="17" t="b">
        <f t="shared" si="1"/>
        <v>0</v>
      </c>
      <c r="G38" s="19" t="str">
        <f t="shared" si="2"/>
        <v/>
      </c>
      <c r="H38" s="103">
        <f t="shared" si="3"/>
        <v>0</v>
      </c>
    </row>
    <row r="39" spans="1:8" x14ac:dyDescent="0.2">
      <c r="A39" s="127"/>
      <c r="B39" s="108"/>
      <c r="C39" s="114"/>
      <c r="D39" s="114"/>
      <c r="E39" s="17">
        <f t="shared" si="0"/>
        <v>0</v>
      </c>
      <c r="F39" s="17" t="b">
        <f t="shared" si="1"/>
        <v>0</v>
      </c>
      <c r="G39" s="19" t="str">
        <f t="shared" si="2"/>
        <v/>
      </c>
      <c r="H39" s="103">
        <f t="shared" si="3"/>
        <v>0</v>
      </c>
    </row>
    <row r="40" spans="1:8" x14ac:dyDescent="0.2">
      <c r="A40" s="128"/>
      <c r="B40" s="108"/>
      <c r="C40" s="114"/>
      <c r="D40" s="114"/>
      <c r="E40" s="17">
        <f t="shared" si="0"/>
        <v>0</v>
      </c>
      <c r="F40" s="17" t="b">
        <f t="shared" si="1"/>
        <v>0</v>
      </c>
      <c r="G40" s="19" t="str">
        <f t="shared" si="2"/>
        <v/>
      </c>
      <c r="H40" s="103">
        <f t="shared" si="3"/>
        <v>0</v>
      </c>
    </row>
    <row r="41" spans="1:8" ht="12.75" customHeight="1" x14ac:dyDescent="0.2">
      <c r="A41" s="126" t="s">
        <v>18</v>
      </c>
      <c r="B41" s="109"/>
      <c r="C41" s="110"/>
      <c r="D41" s="111"/>
      <c r="E41" s="18">
        <f>(D41+C41)/2</f>
        <v>0</v>
      </c>
      <c r="F41" s="18" t="b">
        <f>IF(ISNUMBER(C41)=TRUE,IF(ISNUMBER(E41)=TRUE,C41-E41,""))</f>
        <v>0</v>
      </c>
      <c r="G41" s="20" t="str">
        <f>IF(F41="&lt; Seuil","Bon",IF(F41=FALSE,"",ABS(F41/E41)))</f>
        <v/>
      </c>
      <c r="H41" s="103">
        <f>IF(NOT(ISNUMBER(G41)),0,IF(G41&lt;=$K$6,1,IF(G41&gt;$K$6,2)))</f>
        <v>0</v>
      </c>
    </row>
    <row r="42" spans="1:8" ht="12.75" customHeight="1" x14ac:dyDescent="0.2">
      <c r="A42" s="127"/>
      <c r="B42" s="112"/>
      <c r="C42" s="110"/>
      <c r="D42" s="114"/>
      <c r="E42" s="17">
        <f t="shared" si="0"/>
        <v>0</v>
      </c>
      <c r="F42" s="18" t="b">
        <f t="shared" ref="F42:F70" si="4">IF(ISNUMBER(C42)=TRUE,IF(ISNUMBER(E42)=TRUE,C42-E42,""))</f>
        <v>0</v>
      </c>
      <c r="G42" s="20" t="str">
        <f t="shared" ref="G42:G70" si="5">IF(F42="&lt; Seuil","Bon",IF(F42=FALSE,"",ABS(F42/E42)))</f>
        <v/>
      </c>
      <c r="H42" s="103">
        <f t="shared" ref="H42:H70" si="6">IF(NOT(ISNUMBER(G42)),0,IF(G42&lt;=$K$6,1,IF(G42&gt;$K$6,2)))</f>
        <v>0</v>
      </c>
    </row>
    <row r="43" spans="1:8" ht="12.75" customHeight="1" x14ac:dyDescent="0.2">
      <c r="A43" s="127"/>
      <c r="B43" s="112"/>
      <c r="C43" s="110"/>
      <c r="D43" s="114"/>
      <c r="E43" s="17">
        <f t="shared" si="0"/>
        <v>0</v>
      </c>
      <c r="F43" s="18" t="b">
        <f t="shared" si="4"/>
        <v>0</v>
      </c>
      <c r="G43" s="20" t="str">
        <f t="shared" si="5"/>
        <v/>
      </c>
      <c r="H43" s="103">
        <f t="shared" si="6"/>
        <v>0</v>
      </c>
    </row>
    <row r="44" spans="1:8" x14ac:dyDescent="0.2">
      <c r="A44" s="127"/>
      <c r="B44" s="112"/>
      <c r="C44" s="110"/>
      <c r="D44" s="114"/>
      <c r="E44" s="17">
        <f t="shared" si="0"/>
        <v>0</v>
      </c>
      <c r="F44" s="18" t="b">
        <f t="shared" si="4"/>
        <v>0</v>
      </c>
      <c r="G44" s="20" t="str">
        <f t="shared" si="5"/>
        <v/>
      </c>
      <c r="H44" s="103">
        <f t="shared" si="6"/>
        <v>0</v>
      </c>
    </row>
    <row r="45" spans="1:8" x14ac:dyDescent="0.2">
      <c r="A45" s="127"/>
      <c r="B45" s="113"/>
      <c r="C45" s="110"/>
      <c r="D45" s="114"/>
      <c r="E45" s="17">
        <f t="shared" si="0"/>
        <v>0</v>
      </c>
      <c r="F45" s="18" t="b">
        <f t="shared" si="4"/>
        <v>0</v>
      </c>
      <c r="G45" s="20" t="str">
        <f t="shared" si="5"/>
        <v/>
      </c>
      <c r="H45" s="103">
        <f t="shared" si="6"/>
        <v>0</v>
      </c>
    </row>
    <row r="46" spans="1:8" x14ac:dyDescent="0.2">
      <c r="A46" s="127"/>
      <c r="B46" s="112"/>
      <c r="C46" s="110"/>
      <c r="D46" s="114"/>
      <c r="E46" s="17">
        <f t="shared" si="0"/>
        <v>0</v>
      </c>
      <c r="F46" s="18" t="b">
        <f t="shared" si="4"/>
        <v>0</v>
      </c>
      <c r="G46" s="20" t="str">
        <f t="shared" si="5"/>
        <v/>
      </c>
      <c r="H46" s="103">
        <f t="shared" si="6"/>
        <v>0</v>
      </c>
    </row>
    <row r="47" spans="1:8" x14ac:dyDescent="0.2">
      <c r="A47" s="127"/>
      <c r="B47" s="112"/>
      <c r="C47" s="110"/>
      <c r="D47" s="114"/>
      <c r="E47" s="17">
        <f t="shared" si="0"/>
        <v>0</v>
      </c>
      <c r="F47" s="18" t="b">
        <f t="shared" si="4"/>
        <v>0</v>
      </c>
      <c r="G47" s="20" t="str">
        <f t="shared" si="5"/>
        <v/>
      </c>
      <c r="H47" s="103">
        <f t="shared" si="6"/>
        <v>0</v>
      </c>
    </row>
    <row r="48" spans="1:8" x14ac:dyDescent="0.2">
      <c r="A48" s="127"/>
      <c r="B48" s="112"/>
      <c r="C48" s="110"/>
      <c r="D48" s="114"/>
      <c r="E48" s="17">
        <f t="shared" si="0"/>
        <v>0</v>
      </c>
      <c r="F48" s="18" t="b">
        <f t="shared" si="4"/>
        <v>0</v>
      </c>
      <c r="G48" s="20" t="str">
        <f t="shared" si="5"/>
        <v/>
      </c>
      <c r="H48" s="103">
        <f t="shared" si="6"/>
        <v>0</v>
      </c>
    </row>
    <row r="49" spans="1:8" x14ac:dyDescent="0.2">
      <c r="A49" s="127"/>
      <c r="B49" s="112"/>
      <c r="C49" s="110"/>
      <c r="D49" s="114"/>
      <c r="E49" s="17">
        <f t="shared" si="0"/>
        <v>0</v>
      </c>
      <c r="F49" s="18" t="b">
        <f t="shared" si="4"/>
        <v>0</v>
      </c>
      <c r="G49" s="20" t="str">
        <f t="shared" si="5"/>
        <v/>
      </c>
      <c r="H49" s="103">
        <f t="shared" si="6"/>
        <v>0</v>
      </c>
    </row>
    <row r="50" spans="1:8" x14ac:dyDescent="0.2">
      <c r="A50" s="127"/>
      <c r="B50" s="112"/>
      <c r="C50" s="110"/>
      <c r="D50" s="114"/>
      <c r="E50" s="17">
        <f t="shared" si="0"/>
        <v>0</v>
      </c>
      <c r="F50" s="18" t="b">
        <f t="shared" si="4"/>
        <v>0</v>
      </c>
      <c r="G50" s="20" t="str">
        <f t="shared" si="5"/>
        <v/>
      </c>
      <c r="H50" s="103">
        <f t="shared" si="6"/>
        <v>0</v>
      </c>
    </row>
    <row r="51" spans="1:8" x14ac:dyDescent="0.2">
      <c r="A51" s="127"/>
      <c r="B51" s="112"/>
      <c r="C51" s="110"/>
      <c r="D51" s="114"/>
      <c r="E51" s="17">
        <f t="shared" si="0"/>
        <v>0</v>
      </c>
      <c r="F51" s="18" t="b">
        <f t="shared" si="4"/>
        <v>0</v>
      </c>
      <c r="G51" s="20" t="str">
        <f t="shared" si="5"/>
        <v/>
      </c>
      <c r="H51" s="103">
        <f t="shared" si="6"/>
        <v>0</v>
      </c>
    </row>
    <row r="52" spans="1:8" x14ac:dyDescent="0.2">
      <c r="A52" s="127"/>
      <c r="B52" s="112"/>
      <c r="C52" s="110"/>
      <c r="D52" s="114"/>
      <c r="E52" s="17">
        <f t="shared" si="0"/>
        <v>0</v>
      </c>
      <c r="F52" s="18" t="b">
        <f t="shared" si="4"/>
        <v>0</v>
      </c>
      <c r="G52" s="20" t="str">
        <f t="shared" si="5"/>
        <v/>
      </c>
      <c r="H52" s="103">
        <f>IF(NOT(ISNUMBER(G52)),0,IF(G52&lt;=$K$6,1,IF(G52&gt;$K$6,2)))</f>
        <v>0</v>
      </c>
    </row>
    <row r="53" spans="1:8" x14ac:dyDescent="0.2">
      <c r="A53" s="127"/>
      <c r="B53" s="112"/>
      <c r="C53" s="110"/>
      <c r="D53" s="114"/>
      <c r="E53" s="17">
        <f t="shared" si="0"/>
        <v>0</v>
      </c>
      <c r="F53" s="18" t="b">
        <f t="shared" si="4"/>
        <v>0</v>
      </c>
      <c r="G53" s="20" t="str">
        <f t="shared" si="5"/>
        <v/>
      </c>
      <c r="H53" s="103">
        <f t="shared" si="6"/>
        <v>0</v>
      </c>
    </row>
    <row r="54" spans="1:8" x14ac:dyDescent="0.2">
      <c r="A54" s="127"/>
      <c r="B54" s="112"/>
      <c r="C54" s="110"/>
      <c r="D54" s="114"/>
      <c r="E54" s="17">
        <f t="shared" si="0"/>
        <v>0</v>
      </c>
      <c r="F54" s="18" t="b">
        <f t="shared" si="4"/>
        <v>0</v>
      </c>
      <c r="G54" s="20" t="str">
        <f t="shared" si="5"/>
        <v/>
      </c>
      <c r="H54" s="103">
        <f t="shared" si="6"/>
        <v>0</v>
      </c>
    </row>
    <row r="55" spans="1:8" x14ac:dyDescent="0.2">
      <c r="A55" s="127"/>
      <c r="B55" s="112"/>
      <c r="C55" s="110"/>
      <c r="D55" s="114"/>
      <c r="E55" s="17">
        <f t="shared" si="0"/>
        <v>0</v>
      </c>
      <c r="F55" s="18" t="b">
        <f t="shared" si="4"/>
        <v>0</v>
      </c>
      <c r="G55" s="20" t="str">
        <f t="shared" si="5"/>
        <v/>
      </c>
      <c r="H55" s="103">
        <f t="shared" si="6"/>
        <v>0</v>
      </c>
    </row>
    <row r="56" spans="1:8" x14ac:dyDescent="0.2">
      <c r="A56" s="127"/>
      <c r="B56" s="112"/>
      <c r="C56" s="110"/>
      <c r="D56" s="114"/>
      <c r="E56" s="17">
        <f t="shared" si="0"/>
        <v>0</v>
      </c>
      <c r="F56" s="18" t="b">
        <f t="shared" si="4"/>
        <v>0</v>
      </c>
      <c r="G56" s="20" t="str">
        <f t="shared" si="5"/>
        <v/>
      </c>
      <c r="H56" s="103">
        <f t="shared" si="6"/>
        <v>0</v>
      </c>
    </row>
    <row r="57" spans="1:8" x14ac:dyDescent="0.2">
      <c r="A57" s="127"/>
      <c r="B57" s="112"/>
      <c r="C57" s="110"/>
      <c r="D57" s="114"/>
      <c r="E57" s="17">
        <f t="shared" si="0"/>
        <v>0</v>
      </c>
      <c r="F57" s="18" t="b">
        <f t="shared" si="4"/>
        <v>0</v>
      </c>
      <c r="G57" s="20" t="str">
        <f t="shared" si="5"/>
        <v/>
      </c>
      <c r="H57" s="103">
        <f t="shared" si="6"/>
        <v>0</v>
      </c>
    </row>
    <row r="58" spans="1:8" x14ac:dyDescent="0.2">
      <c r="A58" s="127"/>
      <c r="B58" s="112"/>
      <c r="C58" s="110"/>
      <c r="D58" s="114"/>
      <c r="E58" s="17">
        <f t="shared" si="0"/>
        <v>0</v>
      </c>
      <c r="F58" s="18" t="b">
        <f t="shared" si="4"/>
        <v>0</v>
      </c>
      <c r="G58" s="20" t="str">
        <f t="shared" si="5"/>
        <v/>
      </c>
      <c r="H58" s="103">
        <f t="shared" si="6"/>
        <v>0</v>
      </c>
    </row>
    <row r="59" spans="1:8" x14ac:dyDescent="0.2">
      <c r="A59" s="127"/>
      <c r="B59" s="112"/>
      <c r="C59" s="110"/>
      <c r="D59" s="114"/>
      <c r="E59" s="17">
        <f t="shared" si="0"/>
        <v>0</v>
      </c>
      <c r="F59" s="18" t="b">
        <f t="shared" si="4"/>
        <v>0</v>
      </c>
      <c r="G59" s="20" t="str">
        <f t="shared" si="5"/>
        <v/>
      </c>
      <c r="H59" s="103">
        <f t="shared" si="6"/>
        <v>0</v>
      </c>
    </row>
    <row r="60" spans="1:8" x14ac:dyDescent="0.2">
      <c r="A60" s="127"/>
      <c r="B60" s="112"/>
      <c r="C60" s="110"/>
      <c r="D60" s="114"/>
      <c r="E60" s="17">
        <f t="shared" si="0"/>
        <v>0</v>
      </c>
      <c r="F60" s="18" t="b">
        <f t="shared" si="4"/>
        <v>0</v>
      </c>
      <c r="G60" s="20" t="str">
        <f t="shared" si="5"/>
        <v/>
      </c>
      <c r="H60" s="103">
        <f t="shared" si="6"/>
        <v>0</v>
      </c>
    </row>
    <row r="61" spans="1:8" x14ac:dyDescent="0.2">
      <c r="A61" s="127"/>
      <c r="B61" s="112"/>
      <c r="C61" s="110"/>
      <c r="D61" s="114"/>
      <c r="E61" s="17">
        <f t="shared" si="0"/>
        <v>0</v>
      </c>
      <c r="F61" s="18" t="b">
        <f t="shared" si="4"/>
        <v>0</v>
      </c>
      <c r="G61" s="20" t="str">
        <f t="shared" si="5"/>
        <v/>
      </c>
      <c r="H61" s="103">
        <f t="shared" si="6"/>
        <v>0</v>
      </c>
    </row>
    <row r="62" spans="1:8" x14ac:dyDescent="0.2">
      <c r="A62" s="127"/>
      <c r="B62" s="112"/>
      <c r="C62" s="110"/>
      <c r="D62" s="114"/>
      <c r="E62" s="17">
        <f t="shared" si="0"/>
        <v>0</v>
      </c>
      <c r="F62" s="18" t="b">
        <f t="shared" si="4"/>
        <v>0</v>
      </c>
      <c r="G62" s="20" t="str">
        <f t="shared" si="5"/>
        <v/>
      </c>
      <c r="H62" s="103">
        <f t="shared" si="6"/>
        <v>0</v>
      </c>
    </row>
    <row r="63" spans="1:8" x14ac:dyDescent="0.2">
      <c r="A63" s="127"/>
      <c r="B63" s="112"/>
      <c r="C63" s="110"/>
      <c r="D63" s="114"/>
      <c r="E63" s="17">
        <f t="shared" si="0"/>
        <v>0</v>
      </c>
      <c r="F63" s="18" t="b">
        <f t="shared" si="4"/>
        <v>0</v>
      </c>
      <c r="G63" s="20" t="str">
        <f t="shared" si="5"/>
        <v/>
      </c>
      <c r="H63" s="103">
        <f t="shared" si="6"/>
        <v>0</v>
      </c>
    </row>
    <row r="64" spans="1:8" x14ac:dyDescent="0.2">
      <c r="A64" s="127"/>
      <c r="B64" s="112"/>
      <c r="C64" s="110"/>
      <c r="D64" s="114"/>
      <c r="E64" s="17">
        <f t="shared" si="0"/>
        <v>0</v>
      </c>
      <c r="F64" s="18" t="b">
        <f t="shared" si="4"/>
        <v>0</v>
      </c>
      <c r="G64" s="20" t="str">
        <f t="shared" si="5"/>
        <v/>
      </c>
      <c r="H64" s="103">
        <f t="shared" si="6"/>
        <v>0</v>
      </c>
    </row>
    <row r="65" spans="1:8" x14ac:dyDescent="0.2">
      <c r="A65" s="127"/>
      <c r="B65" s="113"/>
      <c r="C65" s="110"/>
      <c r="D65" s="114"/>
      <c r="E65" s="17">
        <f t="shared" si="0"/>
        <v>0</v>
      </c>
      <c r="F65" s="18" t="b">
        <f t="shared" si="4"/>
        <v>0</v>
      </c>
      <c r="G65" s="20" t="str">
        <f t="shared" si="5"/>
        <v/>
      </c>
      <c r="H65" s="103">
        <f t="shared" si="6"/>
        <v>0</v>
      </c>
    </row>
    <row r="66" spans="1:8" x14ac:dyDescent="0.2">
      <c r="A66" s="127"/>
      <c r="B66" s="113"/>
      <c r="C66" s="110"/>
      <c r="D66" s="114"/>
      <c r="E66" s="17">
        <f t="shared" si="0"/>
        <v>0</v>
      </c>
      <c r="F66" s="18" t="b">
        <f t="shared" si="4"/>
        <v>0</v>
      </c>
      <c r="G66" s="20" t="str">
        <f t="shared" si="5"/>
        <v/>
      </c>
      <c r="H66" s="103">
        <f t="shared" si="6"/>
        <v>0</v>
      </c>
    </row>
    <row r="67" spans="1:8" x14ac:dyDescent="0.2">
      <c r="A67" s="127"/>
      <c r="B67" s="113"/>
      <c r="C67" s="110"/>
      <c r="D67" s="114"/>
      <c r="E67" s="17">
        <f t="shared" si="0"/>
        <v>0</v>
      </c>
      <c r="F67" s="18" t="b">
        <f t="shared" si="4"/>
        <v>0</v>
      </c>
      <c r="G67" s="20" t="str">
        <f t="shared" si="5"/>
        <v/>
      </c>
      <c r="H67" s="103">
        <f t="shared" si="6"/>
        <v>0</v>
      </c>
    </row>
    <row r="68" spans="1:8" x14ac:dyDescent="0.2">
      <c r="A68" s="127"/>
      <c r="B68" s="113"/>
      <c r="C68" s="110"/>
      <c r="D68" s="114"/>
      <c r="E68" s="17">
        <f t="shared" si="0"/>
        <v>0</v>
      </c>
      <c r="F68" s="18" t="b">
        <f t="shared" si="4"/>
        <v>0</v>
      </c>
      <c r="G68" s="20" t="str">
        <f t="shared" si="5"/>
        <v/>
      </c>
      <c r="H68" s="103">
        <f t="shared" si="6"/>
        <v>0</v>
      </c>
    </row>
    <row r="69" spans="1:8" x14ac:dyDescent="0.2">
      <c r="A69" s="127"/>
      <c r="B69" s="113"/>
      <c r="C69" s="110"/>
      <c r="D69" s="114"/>
      <c r="E69" s="17">
        <f t="shared" si="0"/>
        <v>0</v>
      </c>
      <c r="F69" s="18" t="b">
        <f t="shared" si="4"/>
        <v>0</v>
      </c>
      <c r="G69" s="20" t="str">
        <f t="shared" si="5"/>
        <v/>
      </c>
      <c r="H69" s="103">
        <f t="shared" si="6"/>
        <v>0</v>
      </c>
    </row>
    <row r="70" spans="1:8" x14ac:dyDescent="0.2">
      <c r="A70" s="128"/>
      <c r="B70" s="113"/>
      <c r="C70" s="110"/>
      <c r="D70" s="114"/>
      <c r="E70" s="17">
        <f t="shared" si="0"/>
        <v>0</v>
      </c>
      <c r="F70" s="18" t="b">
        <f t="shared" si="4"/>
        <v>0</v>
      </c>
      <c r="G70" s="20" t="str">
        <f t="shared" si="5"/>
        <v/>
      </c>
      <c r="H70" s="103">
        <f t="shared" si="6"/>
        <v>0</v>
      </c>
    </row>
    <row r="71" spans="1:8" x14ac:dyDescent="0.2">
      <c r="H71" s="102"/>
    </row>
    <row r="72" spans="1:8" x14ac:dyDescent="0.2">
      <c r="H72" s="102"/>
    </row>
    <row r="73" spans="1:8" x14ac:dyDescent="0.2">
      <c r="H73" s="102"/>
    </row>
    <row r="74" spans="1:8" x14ac:dyDescent="0.2">
      <c r="H74" s="102"/>
    </row>
    <row r="75" spans="1:8" x14ac:dyDescent="0.2">
      <c r="H75" s="102"/>
    </row>
    <row r="76" spans="1:8" x14ac:dyDescent="0.2">
      <c r="H76" s="102"/>
    </row>
    <row r="77" spans="1:8" x14ac:dyDescent="0.2">
      <c r="H77" s="102"/>
    </row>
    <row r="78" spans="1:8" x14ac:dyDescent="0.2">
      <c r="H78" s="102"/>
    </row>
    <row r="79" spans="1:8" x14ac:dyDescent="0.2">
      <c r="H79" s="102"/>
    </row>
    <row r="80" spans="1:8" x14ac:dyDescent="0.2">
      <c r="H80" s="102"/>
    </row>
    <row r="81" spans="8:8" x14ac:dyDescent="0.2">
      <c r="H81" s="102"/>
    </row>
    <row r="82" spans="8:8" x14ac:dyDescent="0.2">
      <c r="H82" s="102"/>
    </row>
    <row r="83" spans="8:8" x14ac:dyDescent="0.2">
      <c r="H83" s="102"/>
    </row>
    <row r="84" spans="8:8" x14ac:dyDescent="0.2">
      <c r="H84" s="102"/>
    </row>
    <row r="85" spans="8:8" x14ac:dyDescent="0.2">
      <c r="H85" s="102"/>
    </row>
    <row r="86" spans="8:8" x14ac:dyDescent="0.2">
      <c r="H86" s="102"/>
    </row>
    <row r="87" spans="8:8" x14ac:dyDescent="0.2">
      <c r="H87" s="102"/>
    </row>
    <row r="88" spans="8:8" x14ac:dyDescent="0.2">
      <c r="H88" s="102"/>
    </row>
    <row r="89" spans="8:8" x14ac:dyDescent="0.2">
      <c r="H89" s="102"/>
    </row>
    <row r="90" spans="8:8" x14ac:dyDescent="0.2">
      <c r="H90" s="102"/>
    </row>
    <row r="91" spans="8:8" x14ac:dyDescent="0.2">
      <c r="H91" s="102"/>
    </row>
    <row r="92" spans="8:8" x14ac:dyDescent="0.2">
      <c r="H92" s="102"/>
    </row>
    <row r="93" spans="8:8" x14ac:dyDescent="0.2">
      <c r="H93" s="102"/>
    </row>
    <row r="94" spans="8:8" x14ac:dyDescent="0.2">
      <c r="H94" s="102"/>
    </row>
    <row r="95" spans="8:8" x14ac:dyDescent="0.2">
      <c r="H95" s="102"/>
    </row>
    <row r="96" spans="8:8" x14ac:dyDescent="0.2">
      <c r="H96" s="102"/>
    </row>
    <row r="97" spans="8:8" x14ac:dyDescent="0.2">
      <c r="H97" s="102"/>
    </row>
    <row r="98" spans="8:8" x14ac:dyDescent="0.2">
      <c r="H98" s="102"/>
    </row>
    <row r="99" spans="8:8" x14ac:dyDescent="0.2">
      <c r="H99" s="102"/>
    </row>
    <row r="100" spans="8:8" x14ac:dyDescent="0.2">
      <c r="H100" s="102"/>
    </row>
    <row r="101" spans="8:8" x14ac:dyDescent="0.2">
      <c r="H101" s="102"/>
    </row>
    <row r="102" spans="8:8" x14ac:dyDescent="0.2">
      <c r="H102" s="102"/>
    </row>
    <row r="103" spans="8:8" x14ac:dyDescent="0.2">
      <c r="H103" s="102"/>
    </row>
    <row r="104" spans="8:8" x14ac:dyDescent="0.2">
      <c r="H104" s="102"/>
    </row>
    <row r="105" spans="8:8" x14ac:dyDescent="0.2">
      <c r="H105" s="102"/>
    </row>
    <row r="106" spans="8:8" x14ac:dyDescent="0.2">
      <c r="H106" s="102"/>
    </row>
    <row r="107" spans="8:8" x14ac:dyDescent="0.2">
      <c r="H107" s="102"/>
    </row>
    <row r="108" spans="8:8" x14ac:dyDescent="0.2">
      <c r="H108" s="102"/>
    </row>
    <row r="109" spans="8:8" x14ac:dyDescent="0.2">
      <c r="H109" s="102"/>
    </row>
    <row r="110" spans="8:8" x14ac:dyDescent="0.2">
      <c r="H110" s="102"/>
    </row>
    <row r="111" spans="8:8" x14ac:dyDescent="0.2">
      <c r="H111" s="102"/>
    </row>
    <row r="112" spans="8:8" x14ac:dyDescent="0.2">
      <c r="H112" s="102"/>
    </row>
    <row r="113" spans="8:8" x14ac:dyDescent="0.2">
      <c r="H113" s="102"/>
    </row>
    <row r="114" spans="8:8" x14ac:dyDescent="0.2">
      <c r="H114" s="102"/>
    </row>
    <row r="115" spans="8:8" x14ac:dyDescent="0.2">
      <c r="H115" s="102"/>
    </row>
    <row r="116" spans="8:8" x14ac:dyDescent="0.2">
      <c r="H116" s="102"/>
    </row>
    <row r="117" spans="8:8" x14ac:dyDescent="0.2">
      <c r="H117" s="102"/>
    </row>
    <row r="118" spans="8:8" x14ac:dyDescent="0.2">
      <c r="H118" s="102"/>
    </row>
    <row r="119" spans="8:8" x14ac:dyDescent="0.2">
      <c r="H119" s="102"/>
    </row>
    <row r="120" spans="8:8" x14ac:dyDescent="0.2">
      <c r="H120" s="102"/>
    </row>
    <row r="121" spans="8:8" x14ac:dyDescent="0.2">
      <c r="H121" s="102"/>
    </row>
    <row r="122" spans="8:8" x14ac:dyDescent="0.2">
      <c r="H122" s="102"/>
    </row>
    <row r="123" spans="8:8" x14ac:dyDescent="0.2">
      <c r="H123" s="102"/>
    </row>
    <row r="124" spans="8:8" x14ac:dyDescent="0.2">
      <c r="H124" s="102"/>
    </row>
    <row r="125" spans="8:8" x14ac:dyDescent="0.2">
      <c r="H125" s="102"/>
    </row>
    <row r="126" spans="8:8" x14ac:dyDescent="0.2">
      <c r="H126" s="102"/>
    </row>
    <row r="127" spans="8:8" x14ac:dyDescent="0.2">
      <c r="H127" s="102"/>
    </row>
    <row r="128" spans="8:8" x14ac:dyDescent="0.2">
      <c r="H128" s="102"/>
    </row>
    <row r="129" spans="8:8" x14ac:dyDescent="0.2">
      <c r="H129" s="102"/>
    </row>
    <row r="130" spans="8:8" x14ac:dyDescent="0.2">
      <c r="H130" s="102"/>
    </row>
    <row r="131" spans="8:8" x14ac:dyDescent="0.2">
      <c r="H131" s="102"/>
    </row>
    <row r="132" spans="8:8" x14ac:dyDescent="0.2">
      <c r="H132" s="102"/>
    </row>
    <row r="133" spans="8:8" x14ac:dyDescent="0.2">
      <c r="H133" s="102"/>
    </row>
    <row r="134" spans="8:8" x14ac:dyDescent="0.2">
      <c r="H134" s="102"/>
    </row>
    <row r="135" spans="8:8" x14ac:dyDescent="0.2">
      <c r="H135" s="102"/>
    </row>
    <row r="136" spans="8:8" x14ac:dyDescent="0.2">
      <c r="H136" s="102"/>
    </row>
    <row r="137" spans="8:8" x14ac:dyDescent="0.2">
      <c r="H137" s="102"/>
    </row>
    <row r="138" spans="8:8" x14ac:dyDescent="0.2">
      <c r="H138" s="102"/>
    </row>
    <row r="139" spans="8:8" x14ac:dyDescent="0.2">
      <c r="H139" s="102"/>
    </row>
    <row r="140" spans="8:8" x14ac:dyDescent="0.2">
      <c r="H140" s="102"/>
    </row>
    <row r="141" spans="8:8" x14ac:dyDescent="0.2">
      <c r="H141" s="102"/>
    </row>
    <row r="142" spans="8:8" x14ac:dyDescent="0.2">
      <c r="H142" s="102"/>
    </row>
    <row r="143" spans="8:8" x14ac:dyDescent="0.2">
      <c r="H143" s="102"/>
    </row>
    <row r="144" spans="8:8" x14ac:dyDescent="0.2">
      <c r="H144" s="102"/>
    </row>
    <row r="145" spans="8:8" x14ac:dyDescent="0.2">
      <c r="H145" s="102"/>
    </row>
    <row r="146" spans="8:8" x14ac:dyDescent="0.2">
      <c r="H146" s="102"/>
    </row>
    <row r="147" spans="8:8" x14ac:dyDescent="0.2">
      <c r="H147" s="102"/>
    </row>
    <row r="148" spans="8:8" x14ac:dyDescent="0.2">
      <c r="H148" s="102"/>
    </row>
    <row r="149" spans="8:8" x14ac:dyDescent="0.2">
      <c r="H149" s="102"/>
    </row>
    <row r="150" spans="8:8" x14ac:dyDescent="0.2">
      <c r="H150" s="102"/>
    </row>
    <row r="151" spans="8:8" x14ac:dyDescent="0.2">
      <c r="H151" s="102"/>
    </row>
    <row r="152" spans="8:8" x14ac:dyDescent="0.2">
      <c r="H152" s="102"/>
    </row>
    <row r="153" spans="8:8" x14ac:dyDescent="0.2">
      <c r="H153" s="102"/>
    </row>
    <row r="154" spans="8:8" x14ac:dyDescent="0.2">
      <c r="H154" s="102"/>
    </row>
    <row r="155" spans="8:8" x14ac:dyDescent="0.2">
      <c r="H155" s="102"/>
    </row>
    <row r="156" spans="8:8" x14ac:dyDescent="0.2">
      <c r="H156" s="102"/>
    </row>
    <row r="157" spans="8:8" x14ac:dyDescent="0.2">
      <c r="H157" s="102"/>
    </row>
    <row r="158" spans="8:8" x14ac:dyDescent="0.2">
      <c r="H158" s="102"/>
    </row>
    <row r="159" spans="8:8" x14ac:dyDescent="0.2">
      <c r="H159" s="102"/>
    </row>
    <row r="160" spans="8:8" x14ac:dyDescent="0.2">
      <c r="H160" s="102"/>
    </row>
    <row r="161" spans="8:8" x14ac:dyDescent="0.2">
      <c r="H161" s="102"/>
    </row>
    <row r="162" spans="8:8" x14ac:dyDescent="0.2">
      <c r="H162" s="102"/>
    </row>
    <row r="163" spans="8:8" x14ac:dyDescent="0.2">
      <c r="H163" s="102"/>
    </row>
    <row r="164" spans="8:8" x14ac:dyDescent="0.2">
      <c r="H164" s="102"/>
    </row>
    <row r="165" spans="8:8" x14ac:dyDescent="0.2">
      <c r="H165" s="102"/>
    </row>
    <row r="166" spans="8:8" x14ac:dyDescent="0.2">
      <c r="H166" s="102"/>
    </row>
  </sheetData>
  <sheetProtection password="DCF5" sheet="1" insertRows="0" selectLockedCells="1"/>
  <protectedRanges>
    <protectedRange sqref="C11:E70" name="Saisie"/>
  </protectedRanges>
  <mergeCells count="10">
    <mergeCell ref="J1:J5"/>
    <mergeCell ref="K1:K5"/>
    <mergeCell ref="A41:A70"/>
    <mergeCell ref="A11:A40"/>
    <mergeCell ref="E8:E10"/>
    <mergeCell ref="C8:D9"/>
    <mergeCell ref="F8:G9"/>
    <mergeCell ref="D5:G5"/>
    <mergeCell ref="B3:D3"/>
    <mergeCell ref="B2:D2"/>
  </mergeCells>
  <phoneticPr fontId="5" type="noConversion"/>
  <conditionalFormatting sqref="F11:F40">
    <cfRule type="cellIs" dxfId="58" priority="1" stopIfTrue="1" operator="equal">
      <formula>"&lt; Seuil"</formula>
    </cfRule>
    <cfRule type="expression" dxfId="57" priority="2" stopIfTrue="1">
      <formula>NOT(ISNUMBER($F11))</formula>
    </cfRule>
  </conditionalFormatting>
  <conditionalFormatting sqref="F41:F70">
    <cfRule type="expression" dxfId="56" priority="3" stopIfTrue="1">
      <formula>NOT(ISNUMBER($F41))</formula>
    </cfRule>
  </conditionalFormatting>
  <conditionalFormatting sqref="E11:E70">
    <cfRule type="expression" dxfId="55" priority="4" stopIfTrue="1">
      <formula>NOT(ISNUMBER(E11))</formula>
    </cfRule>
  </conditionalFormatting>
  <conditionalFormatting sqref="C41:C70">
    <cfRule type="cellIs" dxfId="54" priority="5" stopIfTrue="1" operator="lessThan">
      <formula>250</formula>
    </cfRule>
  </conditionalFormatting>
  <conditionalFormatting sqref="G11:G70">
    <cfRule type="expression" dxfId="53" priority="6" stopIfTrue="1">
      <formula>IF(H11=1,1,0)</formula>
    </cfRule>
    <cfRule type="expression" dxfId="52" priority="7" stopIfTrue="1">
      <formula>IF(H11=2,1,0)</formula>
    </cfRule>
  </conditionalFormatting>
  <conditionalFormatting sqref="C11:C40">
    <cfRule type="cellIs" dxfId="51" priority="8" stopIfTrue="1" operator="greaterThan">
      <formula>250</formula>
    </cfRule>
  </conditionalFormatting>
  <conditionalFormatting sqref="D11:D40">
    <cfRule type="cellIs" dxfId="50" priority="9" stopIfTrue="1" operator="greaterThan">
      <formula>250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"/>
  <sheetViews>
    <sheetView showGridLines="0" workbookViewId="0">
      <selection activeCell="B11" activeCellId="3" sqref="B2:D2 B3:D3 D5:F5 B11:D74"/>
    </sheetView>
  </sheetViews>
  <sheetFormatPr baseColWidth="10" defaultColWidth="11.42578125" defaultRowHeight="12.75" x14ac:dyDescent="0.2"/>
  <cols>
    <col min="1" max="1" width="14.140625" style="1" customWidth="1"/>
    <col min="2" max="2" width="14" style="1" customWidth="1"/>
    <col min="3" max="5" width="11.42578125" style="1" customWidth="1"/>
    <col min="6" max="6" width="11.28515625" style="1" bestFit="1" customWidth="1"/>
    <col min="7" max="7" width="11.7109375" style="14" customWidth="1"/>
    <col min="8" max="8" width="14.85546875" style="1" bestFit="1" customWidth="1"/>
    <col min="9" max="9" width="24.42578125" style="1" bestFit="1" customWidth="1"/>
    <col min="10" max="10" width="6.140625" style="1" customWidth="1"/>
    <col min="11" max="11" width="6.7109375" style="1" bestFit="1" customWidth="1"/>
    <col min="12" max="12" width="5.42578125" style="1" bestFit="1" customWidth="1"/>
    <col min="13" max="13" width="7.28515625" style="1" customWidth="1"/>
    <col min="14" max="16384" width="11.42578125" style="1"/>
  </cols>
  <sheetData>
    <row r="1" spans="1:16" ht="12.75" customHeight="1" x14ac:dyDescent="0.2">
      <c r="J1" s="122" t="s">
        <v>32</v>
      </c>
      <c r="K1" s="122" t="s">
        <v>33</v>
      </c>
    </row>
    <row r="2" spans="1:16" ht="15.75" x14ac:dyDescent="0.25">
      <c r="A2" s="21" t="s">
        <v>13</v>
      </c>
      <c r="B2" s="121"/>
      <c r="C2" s="121"/>
      <c r="D2" s="121"/>
      <c r="F2" s="21"/>
      <c r="G2" s="22"/>
      <c r="J2" s="122"/>
      <c r="K2" s="122"/>
    </row>
    <row r="3" spans="1:16" ht="15.75" x14ac:dyDescent="0.25">
      <c r="A3" s="21" t="s">
        <v>14</v>
      </c>
      <c r="B3" s="121"/>
      <c r="C3" s="121"/>
      <c r="D3" s="121"/>
      <c r="F3" s="21"/>
      <c r="G3" s="22"/>
      <c r="J3" s="122"/>
      <c r="K3" s="122"/>
    </row>
    <row r="4" spans="1:16" ht="15.75" x14ac:dyDescent="0.25">
      <c r="A4" s="21"/>
      <c r="B4" s="21"/>
      <c r="C4" s="21"/>
      <c r="D4" s="21"/>
      <c r="E4" s="21"/>
      <c r="F4" s="21"/>
      <c r="G4" s="22"/>
      <c r="J4" s="122"/>
      <c r="K4" s="122"/>
    </row>
    <row r="5" spans="1:16" ht="16.5" customHeight="1" x14ac:dyDescent="0.25">
      <c r="A5" s="21" t="s">
        <v>15</v>
      </c>
      <c r="B5" s="21"/>
      <c r="C5" s="21"/>
      <c r="D5" s="121"/>
      <c r="E5" s="121"/>
      <c r="F5" s="121"/>
      <c r="G5" s="22"/>
      <c r="J5" s="123"/>
      <c r="K5" s="123"/>
    </row>
    <row r="6" spans="1:16" ht="15.75" x14ac:dyDescent="0.25">
      <c r="A6" s="21"/>
      <c r="B6" s="21"/>
      <c r="C6" s="21"/>
      <c r="D6" s="21"/>
      <c r="E6" s="21"/>
      <c r="F6" s="21"/>
      <c r="G6" s="22"/>
      <c r="I6" s="9" t="s">
        <v>8</v>
      </c>
      <c r="J6" s="13">
        <v>0.3</v>
      </c>
      <c r="K6" s="12">
        <v>0.2</v>
      </c>
      <c r="N6" s="124" t="s">
        <v>40</v>
      </c>
      <c r="O6" s="125"/>
      <c r="P6" s="31">
        <v>15</v>
      </c>
    </row>
    <row r="7" spans="1:16" x14ac:dyDescent="0.2">
      <c r="C7" s="24"/>
      <c r="D7" s="24"/>
      <c r="E7" s="24"/>
    </row>
    <row r="8" spans="1:16" x14ac:dyDescent="0.2">
      <c r="B8" s="28"/>
      <c r="C8" s="132" t="s">
        <v>27</v>
      </c>
      <c r="D8" s="133"/>
      <c r="E8" s="129" t="s">
        <v>28</v>
      </c>
      <c r="F8" s="141" t="s">
        <v>3</v>
      </c>
      <c r="G8" s="142"/>
    </row>
    <row r="9" spans="1:16" ht="25.5" customHeight="1" x14ac:dyDescent="0.2">
      <c r="B9" s="29" t="s">
        <v>38</v>
      </c>
      <c r="C9" s="134"/>
      <c r="D9" s="135"/>
      <c r="E9" s="130"/>
      <c r="F9" s="143"/>
      <c r="G9" s="144"/>
    </row>
    <row r="10" spans="1:16" ht="27" customHeight="1" x14ac:dyDescent="0.2">
      <c r="B10" s="27" t="s">
        <v>9</v>
      </c>
      <c r="C10" s="27" t="s">
        <v>1</v>
      </c>
      <c r="D10" s="27" t="s">
        <v>2</v>
      </c>
      <c r="E10" s="131"/>
      <c r="F10" s="32" t="s">
        <v>30</v>
      </c>
      <c r="G10" s="32" t="s">
        <v>29</v>
      </c>
      <c r="H10" s="102"/>
    </row>
    <row r="11" spans="1:16" x14ac:dyDescent="0.2">
      <c r="A11" s="126" t="s">
        <v>39</v>
      </c>
      <c r="B11" s="104"/>
      <c r="C11" s="105"/>
      <c r="D11" s="105"/>
      <c r="E11" s="17">
        <f>(D11+C11)/2</f>
        <v>0</v>
      </c>
      <c r="F11" s="17" t="b">
        <f>IF(ISNUMBER(C11)=TRUE,IF(ISNUMBER(D11)=TRUE,IF(AND(C11&lt;$P$6,D11&lt;$P$6),"&lt; Seuil",C11-E11)))</f>
        <v>0</v>
      </c>
      <c r="G11" s="19" t="str">
        <f t="shared" ref="G11:G44" si="0">IF(F11="&lt; Seuil","Bon",IF(F11=FALSE,"",ABS((F11)/E11)))</f>
        <v/>
      </c>
      <c r="H11" s="103">
        <f t="shared" ref="H11:H44" si="1">IF(G11="Bon",1,IF(NOT(ISNUMBER(G11)),0,IF(G11&lt;=$J$6,1,IF(G11&gt;$J$6,2))))</f>
        <v>0</v>
      </c>
      <c r="I11" s="2" t="s">
        <v>7</v>
      </c>
      <c r="J11" s="3">
        <f>COUNTIF(H11:H74,"&lt;&gt;0")</f>
        <v>0</v>
      </c>
      <c r="K11" s="4" t="s">
        <v>4</v>
      </c>
      <c r="L11" s="4"/>
    </row>
    <row r="12" spans="1:16" x14ac:dyDescent="0.2">
      <c r="A12" s="127"/>
      <c r="B12" s="104"/>
      <c r="C12" s="105"/>
      <c r="D12" s="105"/>
      <c r="E12" s="17">
        <f t="shared" ref="E12:E44" si="2">(D12+C12)/2</f>
        <v>0</v>
      </c>
      <c r="F12" s="17" t="b">
        <f t="shared" ref="F12:F44" si="3">IF(ISNUMBER(C12)=TRUE,IF(ISNUMBER(D12)=TRUE,IF(AND(C12&lt;$P$6,D12&lt;$P$6),"&lt; Seuil",C12-E12)))</f>
        <v>0</v>
      </c>
      <c r="G12" s="19" t="str">
        <f t="shared" si="0"/>
        <v/>
      </c>
      <c r="H12" s="103">
        <f t="shared" si="1"/>
        <v>0</v>
      </c>
      <c r="P12" s="10"/>
    </row>
    <row r="13" spans="1:16" x14ac:dyDescent="0.2">
      <c r="A13" s="127"/>
      <c r="B13" s="104"/>
      <c r="C13" s="105"/>
      <c r="D13" s="105"/>
      <c r="E13" s="17">
        <f t="shared" si="2"/>
        <v>0</v>
      </c>
      <c r="F13" s="17" t="b">
        <f t="shared" si="3"/>
        <v>0</v>
      </c>
      <c r="G13" s="19" t="str">
        <f t="shared" si="0"/>
        <v/>
      </c>
      <c r="H13" s="103">
        <f t="shared" si="1"/>
        <v>0</v>
      </c>
      <c r="I13" s="2" t="s">
        <v>23</v>
      </c>
      <c r="J13" s="10">
        <f>COUNTIF(H11:H74,"=1")</f>
        <v>0</v>
      </c>
      <c r="K13" s="4" t="s">
        <v>4</v>
      </c>
      <c r="L13" s="4" t="s">
        <v>5</v>
      </c>
      <c r="M13" s="11" t="e">
        <f>ROUND(J13/$J$11,2)</f>
        <v>#DIV/0!</v>
      </c>
      <c r="N13" s="1" t="s">
        <v>6</v>
      </c>
    </row>
    <row r="14" spans="1:16" x14ac:dyDescent="0.2">
      <c r="A14" s="127"/>
      <c r="B14" s="104"/>
      <c r="C14" s="105"/>
      <c r="D14" s="105"/>
      <c r="E14" s="17">
        <f t="shared" si="2"/>
        <v>0</v>
      </c>
      <c r="F14" s="17" t="b">
        <f t="shared" si="3"/>
        <v>0</v>
      </c>
      <c r="G14" s="19" t="str">
        <f t="shared" si="0"/>
        <v/>
      </c>
      <c r="H14" s="103">
        <f t="shared" si="1"/>
        <v>0</v>
      </c>
      <c r="I14" s="2" t="s">
        <v>24</v>
      </c>
      <c r="J14" s="7">
        <f>COUNTIF(H11:H74,"=2")</f>
        <v>0</v>
      </c>
      <c r="K14" s="4" t="s">
        <v>4</v>
      </c>
      <c r="L14" s="4" t="s">
        <v>5</v>
      </c>
      <c r="M14" s="8" t="e">
        <f>ROUND(J14/$J$11,2)</f>
        <v>#DIV/0!</v>
      </c>
      <c r="N14" s="1" t="s">
        <v>6</v>
      </c>
    </row>
    <row r="15" spans="1:16" x14ac:dyDescent="0.2">
      <c r="A15" s="127"/>
      <c r="B15" s="104"/>
      <c r="C15" s="105"/>
      <c r="D15" s="105"/>
      <c r="E15" s="17">
        <f t="shared" si="2"/>
        <v>0</v>
      </c>
      <c r="F15" s="17" t="b">
        <f t="shared" si="3"/>
        <v>0</v>
      </c>
      <c r="G15" s="19" t="str">
        <f t="shared" si="0"/>
        <v/>
      </c>
      <c r="H15" s="103">
        <f t="shared" si="1"/>
        <v>0</v>
      </c>
      <c r="I15" s="2"/>
      <c r="J15" s="5"/>
      <c r="K15" s="4"/>
      <c r="L15" s="4"/>
      <c r="M15" s="6"/>
    </row>
    <row r="16" spans="1:16" x14ac:dyDescent="0.2">
      <c r="A16" s="127"/>
      <c r="B16" s="104"/>
      <c r="C16" s="105"/>
      <c r="D16" s="105"/>
      <c r="E16" s="17">
        <f t="shared" si="2"/>
        <v>0</v>
      </c>
      <c r="F16" s="17" t="b">
        <f t="shared" si="3"/>
        <v>0</v>
      </c>
      <c r="G16" s="19" t="str">
        <f t="shared" si="0"/>
        <v/>
      </c>
      <c r="H16" s="103">
        <f t="shared" si="1"/>
        <v>0</v>
      </c>
    </row>
    <row r="17" spans="1:8" x14ac:dyDescent="0.2">
      <c r="A17" s="127"/>
      <c r="B17" s="104"/>
      <c r="C17" s="105"/>
      <c r="D17" s="105"/>
      <c r="E17" s="17">
        <f t="shared" si="2"/>
        <v>0</v>
      </c>
      <c r="F17" s="17" t="b">
        <f t="shared" si="3"/>
        <v>0</v>
      </c>
      <c r="G17" s="19" t="str">
        <f t="shared" si="0"/>
        <v/>
      </c>
      <c r="H17" s="103">
        <f t="shared" si="1"/>
        <v>0</v>
      </c>
    </row>
    <row r="18" spans="1:8" x14ac:dyDescent="0.2">
      <c r="A18" s="127"/>
      <c r="B18" s="104"/>
      <c r="C18" s="105"/>
      <c r="D18" s="105"/>
      <c r="E18" s="17">
        <f t="shared" si="2"/>
        <v>0</v>
      </c>
      <c r="F18" s="17" t="b">
        <f t="shared" si="3"/>
        <v>0</v>
      </c>
      <c r="G18" s="19" t="str">
        <f t="shared" si="0"/>
        <v/>
      </c>
      <c r="H18" s="103">
        <f t="shared" si="1"/>
        <v>0</v>
      </c>
    </row>
    <row r="19" spans="1:8" x14ac:dyDescent="0.2">
      <c r="A19" s="127"/>
      <c r="B19" s="104"/>
      <c r="C19" s="105"/>
      <c r="D19" s="105"/>
      <c r="E19" s="17">
        <f t="shared" si="2"/>
        <v>0</v>
      </c>
      <c r="F19" s="17" t="b">
        <f t="shared" si="3"/>
        <v>0</v>
      </c>
      <c r="G19" s="19" t="str">
        <f t="shared" si="0"/>
        <v/>
      </c>
      <c r="H19" s="103">
        <f t="shared" si="1"/>
        <v>0</v>
      </c>
    </row>
    <row r="20" spans="1:8" x14ac:dyDescent="0.2">
      <c r="A20" s="127"/>
      <c r="B20" s="104"/>
      <c r="C20" s="105"/>
      <c r="D20" s="105"/>
      <c r="E20" s="17">
        <f t="shared" si="2"/>
        <v>0</v>
      </c>
      <c r="F20" s="17" t="b">
        <f t="shared" si="3"/>
        <v>0</v>
      </c>
      <c r="G20" s="19" t="str">
        <f t="shared" si="0"/>
        <v/>
      </c>
      <c r="H20" s="103">
        <f t="shared" si="1"/>
        <v>0</v>
      </c>
    </row>
    <row r="21" spans="1:8" x14ac:dyDescent="0.2">
      <c r="A21" s="127"/>
      <c r="B21" s="104"/>
      <c r="C21" s="105"/>
      <c r="D21" s="105"/>
      <c r="E21" s="17">
        <f t="shared" si="2"/>
        <v>0</v>
      </c>
      <c r="F21" s="17" t="b">
        <f t="shared" si="3"/>
        <v>0</v>
      </c>
      <c r="G21" s="19" t="str">
        <f t="shared" si="0"/>
        <v/>
      </c>
      <c r="H21" s="103">
        <f t="shared" si="1"/>
        <v>0</v>
      </c>
    </row>
    <row r="22" spans="1:8" x14ac:dyDescent="0.2">
      <c r="A22" s="127"/>
      <c r="B22" s="104"/>
      <c r="C22" s="105"/>
      <c r="D22" s="105"/>
      <c r="E22" s="17">
        <f t="shared" si="2"/>
        <v>0</v>
      </c>
      <c r="F22" s="17" t="b">
        <f t="shared" si="3"/>
        <v>0</v>
      </c>
      <c r="G22" s="19" t="str">
        <f t="shared" si="0"/>
        <v/>
      </c>
      <c r="H22" s="103">
        <f t="shared" si="1"/>
        <v>0</v>
      </c>
    </row>
    <row r="23" spans="1:8" x14ac:dyDescent="0.2">
      <c r="A23" s="127"/>
      <c r="B23" s="104"/>
      <c r="C23" s="105"/>
      <c r="D23" s="105"/>
      <c r="E23" s="17">
        <f t="shared" si="2"/>
        <v>0</v>
      </c>
      <c r="F23" s="17" t="b">
        <f t="shared" si="3"/>
        <v>0</v>
      </c>
      <c r="G23" s="19" t="str">
        <f t="shared" si="0"/>
        <v/>
      </c>
      <c r="H23" s="103">
        <f t="shared" si="1"/>
        <v>0</v>
      </c>
    </row>
    <row r="24" spans="1:8" x14ac:dyDescent="0.2">
      <c r="A24" s="127"/>
      <c r="B24" s="104"/>
      <c r="C24" s="105"/>
      <c r="D24" s="105"/>
      <c r="E24" s="17">
        <f t="shared" si="2"/>
        <v>0</v>
      </c>
      <c r="F24" s="17" t="b">
        <f t="shared" si="3"/>
        <v>0</v>
      </c>
      <c r="G24" s="19" t="str">
        <f t="shared" si="0"/>
        <v/>
      </c>
      <c r="H24" s="103">
        <f t="shared" si="1"/>
        <v>0</v>
      </c>
    </row>
    <row r="25" spans="1:8" x14ac:dyDescent="0.2">
      <c r="A25" s="127"/>
      <c r="B25" s="104"/>
      <c r="C25" s="105"/>
      <c r="D25" s="105"/>
      <c r="E25" s="17">
        <f t="shared" si="2"/>
        <v>0</v>
      </c>
      <c r="F25" s="17" t="b">
        <f t="shared" si="3"/>
        <v>0</v>
      </c>
      <c r="G25" s="19" t="str">
        <f t="shared" si="0"/>
        <v/>
      </c>
      <c r="H25" s="103">
        <f t="shared" si="1"/>
        <v>0</v>
      </c>
    </row>
    <row r="26" spans="1:8" x14ac:dyDescent="0.2">
      <c r="A26" s="127"/>
      <c r="B26" s="104"/>
      <c r="C26" s="105"/>
      <c r="D26" s="105"/>
      <c r="E26" s="17">
        <f t="shared" si="2"/>
        <v>0</v>
      </c>
      <c r="F26" s="17" t="b">
        <f t="shared" si="3"/>
        <v>0</v>
      </c>
      <c r="G26" s="19" t="str">
        <f t="shared" si="0"/>
        <v/>
      </c>
      <c r="H26" s="103">
        <f t="shared" si="1"/>
        <v>0</v>
      </c>
    </row>
    <row r="27" spans="1:8" x14ac:dyDescent="0.2">
      <c r="A27" s="127"/>
      <c r="B27" s="106"/>
      <c r="C27" s="105"/>
      <c r="D27" s="105"/>
      <c r="E27" s="17">
        <f t="shared" si="2"/>
        <v>0</v>
      </c>
      <c r="F27" s="17" t="b">
        <f t="shared" si="3"/>
        <v>0</v>
      </c>
      <c r="G27" s="19" t="str">
        <f t="shared" si="0"/>
        <v/>
      </c>
      <c r="H27" s="103">
        <f t="shared" si="1"/>
        <v>0</v>
      </c>
    </row>
    <row r="28" spans="1:8" x14ac:dyDescent="0.2">
      <c r="A28" s="127"/>
      <c r="B28" s="106"/>
      <c r="C28" s="105"/>
      <c r="D28" s="105"/>
      <c r="E28" s="17">
        <f t="shared" si="2"/>
        <v>0</v>
      </c>
      <c r="F28" s="17" t="b">
        <f t="shared" si="3"/>
        <v>0</v>
      </c>
      <c r="G28" s="19" t="str">
        <f t="shared" si="0"/>
        <v/>
      </c>
      <c r="H28" s="103">
        <f t="shared" si="1"/>
        <v>0</v>
      </c>
    </row>
    <row r="29" spans="1:8" x14ac:dyDescent="0.2">
      <c r="A29" s="127"/>
      <c r="B29" s="106"/>
      <c r="C29" s="105"/>
      <c r="D29" s="105"/>
      <c r="E29" s="17">
        <f t="shared" si="2"/>
        <v>0</v>
      </c>
      <c r="F29" s="17" t="b">
        <f t="shared" si="3"/>
        <v>0</v>
      </c>
      <c r="G29" s="19" t="str">
        <f t="shared" si="0"/>
        <v/>
      </c>
      <c r="H29" s="103">
        <f t="shared" si="1"/>
        <v>0</v>
      </c>
    </row>
    <row r="30" spans="1:8" x14ac:dyDescent="0.2">
      <c r="A30" s="127"/>
      <c r="B30" s="106"/>
      <c r="C30" s="105"/>
      <c r="D30" s="105"/>
      <c r="E30" s="17">
        <f t="shared" si="2"/>
        <v>0</v>
      </c>
      <c r="F30" s="17" t="b">
        <f t="shared" si="3"/>
        <v>0</v>
      </c>
      <c r="G30" s="19" t="str">
        <f t="shared" si="0"/>
        <v/>
      </c>
      <c r="H30" s="103">
        <f t="shared" si="1"/>
        <v>0</v>
      </c>
    </row>
    <row r="31" spans="1:8" x14ac:dyDescent="0.2">
      <c r="A31" s="127"/>
      <c r="B31" s="106"/>
      <c r="C31" s="105"/>
      <c r="D31" s="105"/>
      <c r="E31" s="17">
        <f t="shared" si="2"/>
        <v>0</v>
      </c>
      <c r="F31" s="17" t="b">
        <f t="shared" si="3"/>
        <v>0</v>
      </c>
      <c r="G31" s="19" t="str">
        <f t="shared" si="0"/>
        <v/>
      </c>
      <c r="H31" s="103">
        <f t="shared" si="1"/>
        <v>0</v>
      </c>
    </row>
    <row r="32" spans="1:8" ht="12" customHeight="1" x14ac:dyDescent="0.2">
      <c r="A32" s="127"/>
      <c r="B32" s="106"/>
      <c r="C32" s="105"/>
      <c r="D32" s="105"/>
      <c r="E32" s="17">
        <f t="shared" si="2"/>
        <v>0</v>
      </c>
      <c r="F32" s="17" t="b">
        <f t="shared" si="3"/>
        <v>0</v>
      </c>
      <c r="G32" s="19" t="str">
        <f t="shared" si="0"/>
        <v/>
      </c>
      <c r="H32" s="103">
        <f t="shared" si="1"/>
        <v>0</v>
      </c>
    </row>
    <row r="33" spans="1:8" x14ac:dyDescent="0.2">
      <c r="A33" s="127"/>
      <c r="B33" s="107"/>
      <c r="C33" s="105"/>
      <c r="D33" s="105"/>
      <c r="E33" s="17">
        <f t="shared" si="2"/>
        <v>0</v>
      </c>
      <c r="F33" s="17" t="b">
        <f t="shared" si="3"/>
        <v>0</v>
      </c>
      <c r="G33" s="19" t="str">
        <f t="shared" si="0"/>
        <v/>
      </c>
      <c r="H33" s="103">
        <f t="shared" si="1"/>
        <v>0</v>
      </c>
    </row>
    <row r="34" spans="1:8" x14ac:dyDescent="0.2">
      <c r="A34" s="127"/>
      <c r="B34" s="107"/>
      <c r="C34" s="105"/>
      <c r="D34" s="105"/>
      <c r="E34" s="17">
        <f t="shared" si="2"/>
        <v>0</v>
      </c>
      <c r="F34" s="17" t="b">
        <f t="shared" si="3"/>
        <v>0</v>
      </c>
      <c r="G34" s="19" t="str">
        <f t="shared" si="0"/>
        <v/>
      </c>
      <c r="H34" s="103">
        <f t="shared" si="1"/>
        <v>0</v>
      </c>
    </row>
    <row r="35" spans="1:8" x14ac:dyDescent="0.2">
      <c r="A35" s="127"/>
      <c r="B35" s="107"/>
      <c r="C35" s="105"/>
      <c r="D35" s="105"/>
      <c r="E35" s="17">
        <f t="shared" si="2"/>
        <v>0</v>
      </c>
      <c r="F35" s="17" t="b">
        <f t="shared" si="3"/>
        <v>0</v>
      </c>
      <c r="G35" s="19" t="str">
        <f t="shared" si="0"/>
        <v/>
      </c>
      <c r="H35" s="103">
        <f t="shared" si="1"/>
        <v>0</v>
      </c>
    </row>
    <row r="36" spans="1:8" ht="13.5" customHeight="1" x14ac:dyDescent="0.2">
      <c r="A36" s="127"/>
      <c r="B36" s="107"/>
      <c r="C36" s="105"/>
      <c r="D36" s="105"/>
      <c r="E36" s="17">
        <f t="shared" si="2"/>
        <v>0</v>
      </c>
      <c r="F36" s="17" t="b">
        <f t="shared" si="3"/>
        <v>0</v>
      </c>
      <c r="G36" s="19" t="str">
        <f t="shared" si="0"/>
        <v/>
      </c>
      <c r="H36" s="103">
        <f t="shared" si="1"/>
        <v>0</v>
      </c>
    </row>
    <row r="37" spans="1:8" ht="13.5" customHeight="1" x14ac:dyDescent="0.2">
      <c r="A37" s="127"/>
      <c r="B37" s="107"/>
      <c r="C37" s="105"/>
      <c r="D37" s="105"/>
      <c r="E37" s="17">
        <f t="shared" si="2"/>
        <v>0</v>
      </c>
      <c r="F37" s="17" t="b">
        <f t="shared" si="3"/>
        <v>0</v>
      </c>
      <c r="G37" s="19" t="str">
        <f t="shared" si="0"/>
        <v/>
      </c>
      <c r="H37" s="103">
        <f t="shared" si="1"/>
        <v>0</v>
      </c>
    </row>
    <row r="38" spans="1:8" ht="13.5" customHeight="1" x14ac:dyDescent="0.2">
      <c r="A38" s="127"/>
      <c r="B38" s="108"/>
      <c r="C38" s="105"/>
      <c r="D38" s="105"/>
      <c r="E38" s="17">
        <f t="shared" si="2"/>
        <v>0</v>
      </c>
      <c r="F38" s="17" t="b">
        <f t="shared" si="3"/>
        <v>0</v>
      </c>
      <c r="G38" s="19" t="str">
        <f t="shared" si="0"/>
        <v/>
      </c>
      <c r="H38" s="103">
        <f t="shared" si="1"/>
        <v>0</v>
      </c>
    </row>
    <row r="39" spans="1:8" ht="13.5" customHeight="1" x14ac:dyDescent="0.2">
      <c r="A39" s="127"/>
      <c r="B39" s="108"/>
      <c r="C39" s="105"/>
      <c r="D39" s="105"/>
      <c r="E39" s="17">
        <f t="shared" si="2"/>
        <v>0</v>
      </c>
      <c r="F39" s="17" t="b">
        <f t="shared" si="3"/>
        <v>0</v>
      </c>
      <c r="G39" s="19" t="str">
        <f t="shared" si="0"/>
        <v/>
      </c>
      <c r="H39" s="103">
        <f t="shared" si="1"/>
        <v>0</v>
      </c>
    </row>
    <row r="40" spans="1:8" ht="13.5" customHeight="1" x14ac:dyDescent="0.2">
      <c r="A40" s="127"/>
      <c r="B40" s="108"/>
      <c r="C40" s="105"/>
      <c r="D40" s="105"/>
      <c r="E40" s="17">
        <f t="shared" si="2"/>
        <v>0</v>
      </c>
      <c r="F40" s="17" t="b">
        <f t="shared" si="3"/>
        <v>0</v>
      </c>
      <c r="G40" s="19" t="str">
        <f t="shared" si="0"/>
        <v/>
      </c>
      <c r="H40" s="103">
        <f t="shared" si="1"/>
        <v>0</v>
      </c>
    </row>
    <row r="41" spans="1:8" x14ac:dyDescent="0.2">
      <c r="A41" s="127"/>
      <c r="B41" s="108"/>
      <c r="C41" s="105"/>
      <c r="D41" s="105"/>
      <c r="E41" s="17">
        <f t="shared" si="2"/>
        <v>0</v>
      </c>
      <c r="F41" s="17" t="b">
        <f t="shared" si="3"/>
        <v>0</v>
      </c>
      <c r="G41" s="19" t="str">
        <f t="shared" si="0"/>
        <v/>
      </c>
      <c r="H41" s="103">
        <f t="shared" si="1"/>
        <v>0</v>
      </c>
    </row>
    <row r="42" spans="1:8" x14ac:dyDescent="0.2">
      <c r="A42" s="127"/>
      <c r="B42" s="108"/>
      <c r="C42" s="105"/>
      <c r="D42" s="105"/>
      <c r="E42" s="17">
        <f t="shared" si="2"/>
        <v>0</v>
      </c>
      <c r="F42" s="17" t="b">
        <f t="shared" si="3"/>
        <v>0</v>
      </c>
      <c r="G42" s="19" t="str">
        <f t="shared" si="0"/>
        <v/>
      </c>
      <c r="H42" s="103">
        <f t="shared" si="1"/>
        <v>0</v>
      </c>
    </row>
    <row r="43" spans="1:8" x14ac:dyDescent="0.2">
      <c r="A43" s="127"/>
      <c r="B43" s="108"/>
      <c r="C43" s="105"/>
      <c r="D43" s="105"/>
      <c r="E43" s="17">
        <f t="shared" si="2"/>
        <v>0</v>
      </c>
      <c r="F43" s="17" t="b">
        <f t="shared" si="3"/>
        <v>0</v>
      </c>
      <c r="G43" s="19" t="str">
        <f t="shared" si="0"/>
        <v/>
      </c>
      <c r="H43" s="103">
        <f t="shared" si="1"/>
        <v>0</v>
      </c>
    </row>
    <row r="44" spans="1:8" x14ac:dyDescent="0.2">
      <c r="A44" s="128"/>
      <c r="B44" s="108"/>
      <c r="C44" s="105"/>
      <c r="D44" s="105"/>
      <c r="E44" s="17">
        <f t="shared" si="2"/>
        <v>0</v>
      </c>
      <c r="F44" s="17" t="b">
        <f t="shared" si="3"/>
        <v>0</v>
      </c>
      <c r="G44" s="19" t="str">
        <f t="shared" si="0"/>
        <v/>
      </c>
      <c r="H44" s="103">
        <f t="shared" si="1"/>
        <v>0</v>
      </c>
    </row>
    <row r="45" spans="1:8" ht="12.75" customHeight="1" x14ac:dyDescent="0.2">
      <c r="A45" s="126" t="s">
        <v>46</v>
      </c>
      <c r="B45" s="109"/>
      <c r="C45" s="110"/>
      <c r="D45" s="111"/>
      <c r="E45" s="18">
        <f>(D45+C45)/2</f>
        <v>0</v>
      </c>
      <c r="F45" s="18" t="b">
        <f>IF(ISNUMBER(C45)=TRUE,IF(ISNUMBER(E45)=TRUE,C45-E45,""))</f>
        <v>0</v>
      </c>
      <c r="G45" s="20" t="str">
        <f t="shared" ref="G45:G74" si="4">IF(F45="&lt; Seuil","Bon",IF(F45=FALSE,"",ABS(F45/E45)))</f>
        <v/>
      </c>
      <c r="H45" s="103">
        <f>IF(NOT(ISNUMBER(G45)),0,IF(G45&lt;=$K$6,1,IF(G45&gt;$K$6,2)))</f>
        <v>0</v>
      </c>
    </row>
    <row r="46" spans="1:8" ht="12.75" customHeight="1" x14ac:dyDescent="0.2">
      <c r="A46" s="127"/>
      <c r="B46" s="112"/>
      <c r="C46" s="110"/>
      <c r="D46" s="111"/>
      <c r="E46" s="17">
        <f>(D46+C46)/2</f>
        <v>0</v>
      </c>
      <c r="F46" s="18" t="b">
        <f>IF(ISNUMBER(C46)=TRUE,IF(ISNUMBER(E46)=TRUE,C46-E46,""))</f>
        <v>0</v>
      </c>
      <c r="G46" s="20" t="str">
        <f t="shared" si="4"/>
        <v/>
      </c>
      <c r="H46" s="103">
        <f t="shared" ref="H46:H74" si="5">IF(NOT(ISNUMBER(G46)),0,IF(G46&lt;=$K$6,1,IF(G46&gt;$K$6,2)))</f>
        <v>0</v>
      </c>
    </row>
    <row r="47" spans="1:8" ht="12.75" customHeight="1" x14ac:dyDescent="0.2">
      <c r="A47" s="127"/>
      <c r="B47" s="112"/>
      <c r="C47" s="110"/>
      <c r="D47" s="111"/>
      <c r="E47" s="17">
        <f>(D47+C47)/2</f>
        <v>0</v>
      </c>
      <c r="F47" s="18" t="b">
        <f>IF(ISNUMBER(C47)=TRUE,IF(ISNUMBER(E47)=TRUE,C47-E47,""))</f>
        <v>0</v>
      </c>
      <c r="G47" s="20" t="str">
        <f t="shared" si="4"/>
        <v/>
      </c>
      <c r="H47" s="103">
        <f t="shared" si="5"/>
        <v>0</v>
      </c>
    </row>
    <row r="48" spans="1:8" x14ac:dyDescent="0.2">
      <c r="A48" s="127"/>
      <c r="B48" s="112"/>
      <c r="C48" s="110"/>
      <c r="D48" s="111"/>
      <c r="E48" s="17">
        <f>(D48+C48)/2</f>
        <v>0</v>
      </c>
      <c r="F48" s="18" t="b">
        <f>IF(ISNUMBER(C48)=TRUE,IF(ISNUMBER(E48)=TRUE,C48-E48,""))</f>
        <v>0</v>
      </c>
      <c r="G48" s="20" t="str">
        <f t="shared" si="4"/>
        <v/>
      </c>
      <c r="H48" s="103">
        <f t="shared" si="5"/>
        <v>0</v>
      </c>
    </row>
    <row r="49" spans="1:8" x14ac:dyDescent="0.2">
      <c r="A49" s="127"/>
      <c r="B49" s="113"/>
      <c r="C49" s="110"/>
      <c r="D49" s="111"/>
      <c r="E49" s="17">
        <f t="shared" ref="E49:E74" si="6">(D49+C49)/2</f>
        <v>0</v>
      </c>
      <c r="F49" s="18" t="b">
        <f t="shared" ref="F49:F74" si="7">IF(ISNUMBER(C49)=TRUE,IF(ISNUMBER(E49)=TRUE,C49-E49,""))</f>
        <v>0</v>
      </c>
      <c r="G49" s="20" t="str">
        <f t="shared" si="4"/>
        <v/>
      </c>
      <c r="H49" s="103">
        <f t="shared" si="5"/>
        <v>0</v>
      </c>
    </row>
    <row r="50" spans="1:8" x14ac:dyDescent="0.2">
      <c r="A50" s="127"/>
      <c r="B50" s="112"/>
      <c r="C50" s="110"/>
      <c r="D50" s="111"/>
      <c r="E50" s="17">
        <f t="shared" si="6"/>
        <v>0</v>
      </c>
      <c r="F50" s="18" t="b">
        <f t="shared" si="7"/>
        <v>0</v>
      </c>
      <c r="G50" s="20" t="str">
        <f t="shared" si="4"/>
        <v/>
      </c>
      <c r="H50" s="103">
        <f t="shared" si="5"/>
        <v>0</v>
      </c>
    </row>
    <row r="51" spans="1:8" x14ac:dyDescent="0.2">
      <c r="A51" s="127"/>
      <c r="B51" s="112"/>
      <c r="C51" s="110"/>
      <c r="D51" s="111"/>
      <c r="E51" s="17">
        <f t="shared" si="6"/>
        <v>0</v>
      </c>
      <c r="F51" s="18" t="b">
        <f t="shared" si="7"/>
        <v>0</v>
      </c>
      <c r="G51" s="20" t="str">
        <f t="shared" si="4"/>
        <v/>
      </c>
      <c r="H51" s="103">
        <f t="shared" si="5"/>
        <v>0</v>
      </c>
    </row>
    <row r="52" spans="1:8" x14ac:dyDescent="0.2">
      <c r="A52" s="127"/>
      <c r="B52" s="112"/>
      <c r="C52" s="110"/>
      <c r="D52" s="111"/>
      <c r="E52" s="17">
        <f t="shared" si="6"/>
        <v>0</v>
      </c>
      <c r="F52" s="18" t="b">
        <f t="shared" si="7"/>
        <v>0</v>
      </c>
      <c r="G52" s="20" t="str">
        <f t="shared" si="4"/>
        <v/>
      </c>
      <c r="H52" s="103">
        <f t="shared" si="5"/>
        <v>0</v>
      </c>
    </row>
    <row r="53" spans="1:8" x14ac:dyDescent="0.2">
      <c r="A53" s="127"/>
      <c r="B53" s="112"/>
      <c r="C53" s="110"/>
      <c r="D53" s="111"/>
      <c r="E53" s="17">
        <f t="shared" si="6"/>
        <v>0</v>
      </c>
      <c r="F53" s="18" t="b">
        <f t="shared" si="7"/>
        <v>0</v>
      </c>
      <c r="G53" s="20" t="str">
        <f t="shared" si="4"/>
        <v/>
      </c>
      <c r="H53" s="103">
        <f t="shared" si="5"/>
        <v>0</v>
      </c>
    </row>
    <row r="54" spans="1:8" x14ac:dyDescent="0.2">
      <c r="A54" s="127"/>
      <c r="B54" s="112"/>
      <c r="C54" s="110"/>
      <c r="D54" s="111"/>
      <c r="E54" s="17">
        <f t="shared" si="6"/>
        <v>0</v>
      </c>
      <c r="F54" s="18" t="b">
        <f t="shared" si="7"/>
        <v>0</v>
      </c>
      <c r="G54" s="20" t="str">
        <f t="shared" si="4"/>
        <v/>
      </c>
      <c r="H54" s="103">
        <f t="shared" si="5"/>
        <v>0</v>
      </c>
    </row>
    <row r="55" spans="1:8" x14ac:dyDescent="0.2">
      <c r="A55" s="127"/>
      <c r="B55" s="112"/>
      <c r="C55" s="110"/>
      <c r="D55" s="111"/>
      <c r="E55" s="17">
        <f t="shared" si="6"/>
        <v>0</v>
      </c>
      <c r="F55" s="18" t="b">
        <f t="shared" si="7"/>
        <v>0</v>
      </c>
      <c r="G55" s="20" t="str">
        <f t="shared" si="4"/>
        <v/>
      </c>
      <c r="H55" s="103">
        <f t="shared" si="5"/>
        <v>0</v>
      </c>
    </row>
    <row r="56" spans="1:8" x14ac:dyDescent="0.2">
      <c r="A56" s="127"/>
      <c r="B56" s="112"/>
      <c r="C56" s="110"/>
      <c r="D56" s="111"/>
      <c r="E56" s="17">
        <f t="shared" si="6"/>
        <v>0</v>
      </c>
      <c r="F56" s="18" t="b">
        <f t="shared" si="7"/>
        <v>0</v>
      </c>
      <c r="G56" s="20" t="str">
        <f t="shared" si="4"/>
        <v/>
      </c>
      <c r="H56" s="103">
        <f t="shared" si="5"/>
        <v>0</v>
      </c>
    </row>
    <row r="57" spans="1:8" x14ac:dyDescent="0.2">
      <c r="A57" s="127"/>
      <c r="B57" s="112"/>
      <c r="C57" s="110"/>
      <c r="D57" s="111"/>
      <c r="E57" s="17">
        <f t="shared" si="6"/>
        <v>0</v>
      </c>
      <c r="F57" s="18" t="b">
        <f t="shared" si="7"/>
        <v>0</v>
      </c>
      <c r="G57" s="20" t="str">
        <f t="shared" si="4"/>
        <v/>
      </c>
      <c r="H57" s="103">
        <f t="shared" si="5"/>
        <v>0</v>
      </c>
    </row>
    <row r="58" spans="1:8" x14ac:dyDescent="0.2">
      <c r="A58" s="127"/>
      <c r="B58" s="112"/>
      <c r="C58" s="110"/>
      <c r="D58" s="111"/>
      <c r="E58" s="17">
        <f t="shared" si="6"/>
        <v>0</v>
      </c>
      <c r="F58" s="18" t="b">
        <f t="shared" si="7"/>
        <v>0</v>
      </c>
      <c r="G58" s="20" t="str">
        <f t="shared" si="4"/>
        <v/>
      </c>
      <c r="H58" s="103">
        <f t="shared" si="5"/>
        <v>0</v>
      </c>
    </row>
    <row r="59" spans="1:8" x14ac:dyDescent="0.2">
      <c r="A59" s="127"/>
      <c r="B59" s="112"/>
      <c r="C59" s="110"/>
      <c r="D59" s="111"/>
      <c r="E59" s="17">
        <f t="shared" si="6"/>
        <v>0</v>
      </c>
      <c r="F59" s="18" t="b">
        <f t="shared" si="7"/>
        <v>0</v>
      </c>
      <c r="G59" s="20" t="str">
        <f t="shared" si="4"/>
        <v/>
      </c>
      <c r="H59" s="103">
        <f t="shared" si="5"/>
        <v>0</v>
      </c>
    </row>
    <row r="60" spans="1:8" x14ac:dyDescent="0.2">
      <c r="A60" s="127"/>
      <c r="B60" s="112"/>
      <c r="C60" s="110"/>
      <c r="D60" s="111"/>
      <c r="E60" s="17">
        <f t="shared" si="6"/>
        <v>0</v>
      </c>
      <c r="F60" s="18" t="b">
        <f t="shared" si="7"/>
        <v>0</v>
      </c>
      <c r="G60" s="20" t="str">
        <f t="shared" si="4"/>
        <v/>
      </c>
      <c r="H60" s="103">
        <f t="shared" si="5"/>
        <v>0</v>
      </c>
    </row>
    <row r="61" spans="1:8" x14ac:dyDescent="0.2">
      <c r="A61" s="127"/>
      <c r="B61" s="112"/>
      <c r="C61" s="110"/>
      <c r="D61" s="111"/>
      <c r="E61" s="17">
        <f t="shared" si="6"/>
        <v>0</v>
      </c>
      <c r="F61" s="18" t="b">
        <f t="shared" si="7"/>
        <v>0</v>
      </c>
      <c r="G61" s="20" t="str">
        <f t="shared" si="4"/>
        <v/>
      </c>
      <c r="H61" s="103">
        <f t="shared" si="5"/>
        <v>0</v>
      </c>
    </row>
    <row r="62" spans="1:8" x14ac:dyDescent="0.2">
      <c r="A62" s="127"/>
      <c r="B62" s="112"/>
      <c r="C62" s="110"/>
      <c r="D62" s="111"/>
      <c r="E62" s="17">
        <f t="shared" si="6"/>
        <v>0</v>
      </c>
      <c r="F62" s="18" t="b">
        <f t="shared" si="7"/>
        <v>0</v>
      </c>
      <c r="G62" s="20" t="str">
        <f t="shared" si="4"/>
        <v/>
      </c>
      <c r="H62" s="103">
        <f t="shared" si="5"/>
        <v>0</v>
      </c>
    </row>
    <row r="63" spans="1:8" x14ac:dyDescent="0.2">
      <c r="A63" s="127"/>
      <c r="B63" s="112"/>
      <c r="C63" s="110"/>
      <c r="D63" s="111"/>
      <c r="E63" s="17">
        <f t="shared" si="6"/>
        <v>0</v>
      </c>
      <c r="F63" s="18" t="b">
        <f t="shared" si="7"/>
        <v>0</v>
      </c>
      <c r="G63" s="20" t="str">
        <f t="shared" si="4"/>
        <v/>
      </c>
      <c r="H63" s="103">
        <f t="shared" si="5"/>
        <v>0</v>
      </c>
    </row>
    <row r="64" spans="1:8" x14ac:dyDescent="0.2">
      <c r="A64" s="127"/>
      <c r="B64" s="112"/>
      <c r="C64" s="110"/>
      <c r="D64" s="111"/>
      <c r="E64" s="17">
        <f t="shared" si="6"/>
        <v>0</v>
      </c>
      <c r="F64" s="18" t="b">
        <f t="shared" si="7"/>
        <v>0</v>
      </c>
      <c r="G64" s="20" t="str">
        <f t="shared" si="4"/>
        <v/>
      </c>
      <c r="H64" s="103">
        <f t="shared" si="5"/>
        <v>0</v>
      </c>
    </row>
    <row r="65" spans="1:8" x14ac:dyDescent="0.2">
      <c r="A65" s="127"/>
      <c r="B65" s="112"/>
      <c r="C65" s="110"/>
      <c r="D65" s="111"/>
      <c r="E65" s="17">
        <f t="shared" si="6"/>
        <v>0</v>
      </c>
      <c r="F65" s="18" t="b">
        <f t="shared" si="7"/>
        <v>0</v>
      </c>
      <c r="G65" s="20" t="str">
        <f t="shared" si="4"/>
        <v/>
      </c>
      <c r="H65" s="103">
        <f t="shared" si="5"/>
        <v>0</v>
      </c>
    </row>
    <row r="66" spans="1:8" x14ac:dyDescent="0.2">
      <c r="A66" s="127"/>
      <c r="B66" s="112"/>
      <c r="C66" s="110"/>
      <c r="D66" s="111"/>
      <c r="E66" s="17">
        <f t="shared" si="6"/>
        <v>0</v>
      </c>
      <c r="F66" s="18" t="b">
        <f t="shared" si="7"/>
        <v>0</v>
      </c>
      <c r="G66" s="20" t="str">
        <f t="shared" si="4"/>
        <v/>
      </c>
      <c r="H66" s="103">
        <f t="shared" si="5"/>
        <v>0</v>
      </c>
    </row>
    <row r="67" spans="1:8" x14ac:dyDescent="0.2">
      <c r="A67" s="127"/>
      <c r="B67" s="112"/>
      <c r="C67" s="110"/>
      <c r="D67" s="111"/>
      <c r="E67" s="17">
        <f t="shared" si="6"/>
        <v>0</v>
      </c>
      <c r="F67" s="18" t="b">
        <f t="shared" si="7"/>
        <v>0</v>
      </c>
      <c r="G67" s="20" t="str">
        <f t="shared" si="4"/>
        <v/>
      </c>
      <c r="H67" s="103">
        <f t="shared" si="5"/>
        <v>0</v>
      </c>
    </row>
    <row r="68" spans="1:8" x14ac:dyDescent="0.2">
      <c r="A68" s="127"/>
      <c r="B68" s="112"/>
      <c r="C68" s="110"/>
      <c r="D68" s="111"/>
      <c r="E68" s="17">
        <f t="shared" si="6"/>
        <v>0</v>
      </c>
      <c r="F68" s="18" t="b">
        <f t="shared" si="7"/>
        <v>0</v>
      </c>
      <c r="G68" s="20" t="str">
        <f t="shared" si="4"/>
        <v/>
      </c>
      <c r="H68" s="103">
        <f t="shared" si="5"/>
        <v>0</v>
      </c>
    </row>
    <row r="69" spans="1:8" x14ac:dyDescent="0.2">
      <c r="A69" s="127"/>
      <c r="B69" s="113"/>
      <c r="C69" s="110"/>
      <c r="D69" s="111"/>
      <c r="E69" s="17">
        <f t="shared" si="6"/>
        <v>0</v>
      </c>
      <c r="F69" s="18" t="b">
        <f t="shared" si="7"/>
        <v>0</v>
      </c>
      <c r="G69" s="20" t="str">
        <f t="shared" si="4"/>
        <v/>
      </c>
      <c r="H69" s="103">
        <f t="shared" si="5"/>
        <v>0</v>
      </c>
    </row>
    <row r="70" spans="1:8" x14ac:dyDescent="0.2">
      <c r="A70" s="127"/>
      <c r="B70" s="113"/>
      <c r="C70" s="110"/>
      <c r="D70" s="111"/>
      <c r="E70" s="17">
        <f t="shared" si="6"/>
        <v>0</v>
      </c>
      <c r="F70" s="18" t="b">
        <f t="shared" si="7"/>
        <v>0</v>
      </c>
      <c r="G70" s="20" t="str">
        <f t="shared" si="4"/>
        <v/>
      </c>
      <c r="H70" s="103">
        <f t="shared" si="5"/>
        <v>0</v>
      </c>
    </row>
    <row r="71" spans="1:8" x14ac:dyDescent="0.2">
      <c r="A71" s="127"/>
      <c r="B71" s="113"/>
      <c r="C71" s="110"/>
      <c r="D71" s="111"/>
      <c r="E71" s="17">
        <f t="shared" si="6"/>
        <v>0</v>
      </c>
      <c r="F71" s="18" t="b">
        <f t="shared" si="7"/>
        <v>0</v>
      </c>
      <c r="G71" s="20" t="str">
        <f t="shared" si="4"/>
        <v/>
      </c>
      <c r="H71" s="103">
        <f t="shared" si="5"/>
        <v>0</v>
      </c>
    </row>
    <row r="72" spans="1:8" x14ac:dyDescent="0.2">
      <c r="A72" s="127"/>
      <c r="B72" s="113"/>
      <c r="C72" s="110"/>
      <c r="D72" s="111"/>
      <c r="E72" s="17">
        <f t="shared" si="6"/>
        <v>0</v>
      </c>
      <c r="F72" s="18" t="b">
        <f t="shared" si="7"/>
        <v>0</v>
      </c>
      <c r="G72" s="20" t="str">
        <f t="shared" si="4"/>
        <v/>
      </c>
      <c r="H72" s="103">
        <f t="shared" si="5"/>
        <v>0</v>
      </c>
    </row>
    <row r="73" spans="1:8" x14ac:dyDescent="0.2">
      <c r="A73" s="127"/>
      <c r="B73" s="113"/>
      <c r="C73" s="110"/>
      <c r="D73" s="111"/>
      <c r="E73" s="17">
        <f t="shared" si="6"/>
        <v>0</v>
      </c>
      <c r="F73" s="18" t="b">
        <f t="shared" si="7"/>
        <v>0</v>
      </c>
      <c r="G73" s="20" t="str">
        <f t="shared" si="4"/>
        <v/>
      </c>
      <c r="H73" s="103">
        <f t="shared" si="5"/>
        <v>0</v>
      </c>
    </row>
    <row r="74" spans="1:8" x14ac:dyDescent="0.2">
      <c r="A74" s="128"/>
      <c r="B74" s="113"/>
      <c r="C74" s="110"/>
      <c r="D74" s="111"/>
      <c r="E74" s="17">
        <f t="shared" si="6"/>
        <v>0</v>
      </c>
      <c r="F74" s="18" t="b">
        <f t="shared" si="7"/>
        <v>0</v>
      </c>
      <c r="G74" s="20" t="str">
        <f t="shared" si="4"/>
        <v/>
      </c>
      <c r="H74" s="103">
        <f t="shared" si="5"/>
        <v>0</v>
      </c>
    </row>
    <row r="75" spans="1:8" x14ac:dyDescent="0.2">
      <c r="H75" s="102"/>
    </row>
    <row r="76" spans="1:8" x14ac:dyDescent="0.2">
      <c r="H76" s="102"/>
    </row>
    <row r="77" spans="1:8" x14ac:dyDescent="0.2">
      <c r="H77" s="102"/>
    </row>
    <row r="78" spans="1:8" x14ac:dyDescent="0.2">
      <c r="H78" s="102"/>
    </row>
    <row r="79" spans="1:8" x14ac:dyDescent="0.2">
      <c r="H79" s="102"/>
    </row>
    <row r="80" spans="1:8" x14ac:dyDescent="0.2">
      <c r="H80" s="102"/>
    </row>
    <row r="81" spans="8:8" x14ac:dyDescent="0.2">
      <c r="H81" s="102"/>
    </row>
    <row r="82" spans="8:8" x14ac:dyDescent="0.2">
      <c r="H82" s="102"/>
    </row>
    <row r="83" spans="8:8" x14ac:dyDescent="0.2">
      <c r="H83" s="102"/>
    </row>
    <row r="84" spans="8:8" x14ac:dyDescent="0.2">
      <c r="H84" s="102"/>
    </row>
    <row r="85" spans="8:8" x14ac:dyDescent="0.2">
      <c r="H85" s="102"/>
    </row>
    <row r="86" spans="8:8" x14ac:dyDescent="0.2">
      <c r="H86" s="102"/>
    </row>
    <row r="87" spans="8:8" x14ac:dyDescent="0.2">
      <c r="H87" s="102"/>
    </row>
    <row r="88" spans="8:8" x14ac:dyDescent="0.2">
      <c r="H88" s="102"/>
    </row>
    <row r="89" spans="8:8" x14ac:dyDescent="0.2">
      <c r="H89" s="102"/>
    </row>
    <row r="90" spans="8:8" x14ac:dyDescent="0.2">
      <c r="H90" s="102"/>
    </row>
    <row r="91" spans="8:8" x14ac:dyDescent="0.2">
      <c r="H91" s="102"/>
    </row>
    <row r="92" spans="8:8" x14ac:dyDescent="0.2">
      <c r="H92" s="102"/>
    </row>
    <row r="93" spans="8:8" x14ac:dyDescent="0.2">
      <c r="H93" s="102"/>
    </row>
    <row r="94" spans="8:8" x14ac:dyDescent="0.2">
      <c r="H94" s="102"/>
    </row>
    <row r="95" spans="8:8" x14ac:dyDescent="0.2">
      <c r="H95" s="102"/>
    </row>
    <row r="96" spans="8:8" x14ac:dyDescent="0.2">
      <c r="H96" s="102"/>
    </row>
    <row r="97" spans="8:8" x14ac:dyDescent="0.2">
      <c r="H97" s="102"/>
    </row>
    <row r="98" spans="8:8" x14ac:dyDescent="0.2">
      <c r="H98" s="102"/>
    </row>
    <row r="99" spans="8:8" x14ac:dyDescent="0.2">
      <c r="H99" s="102"/>
    </row>
    <row r="100" spans="8:8" x14ac:dyDescent="0.2">
      <c r="H100" s="102"/>
    </row>
    <row r="101" spans="8:8" x14ac:dyDescent="0.2">
      <c r="H101" s="102"/>
    </row>
    <row r="102" spans="8:8" x14ac:dyDescent="0.2">
      <c r="H102" s="102"/>
    </row>
    <row r="103" spans="8:8" x14ac:dyDescent="0.2">
      <c r="H103" s="102"/>
    </row>
    <row r="104" spans="8:8" x14ac:dyDescent="0.2">
      <c r="H104" s="102"/>
    </row>
    <row r="105" spans="8:8" x14ac:dyDescent="0.2">
      <c r="H105" s="102"/>
    </row>
    <row r="106" spans="8:8" x14ac:dyDescent="0.2">
      <c r="H106" s="102"/>
    </row>
    <row r="107" spans="8:8" x14ac:dyDescent="0.2">
      <c r="H107" s="102"/>
    </row>
    <row r="108" spans="8:8" x14ac:dyDescent="0.2">
      <c r="H108" s="102"/>
    </row>
    <row r="109" spans="8:8" x14ac:dyDescent="0.2">
      <c r="H109" s="102"/>
    </row>
    <row r="110" spans="8:8" x14ac:dyDescent="0.2">
      <c r="H110" s="102"/>
    </row>
    <row r="111" spans="8:8" x14ac:dyDescent="0.2">
      <c r="H111" s="102"/>
    </row>
    <row r="112" spans="8:8" x14ac:dyDescent="0.2">
      <c r="H112" s="102"/>
    </row>
    <row r="113" spans="8:8" x14ac:dyDescent="0.2">
      <c r="H113" s="102"/>
    </row>
  </sheetData>
  <sheetProtection password="DCF5" sheet="1" insertRows="0" selectLockedCells="1"/>
  <protectedRanges>
    <protectedRange sqref="E11:E74 C45:D74" name="Saisie"/>
  </protectedRanges>
  <mergeCells count="11">
    <mergeCell ref="D5:F5"/>
    <mergeCell ref="J1:J5"/>
    <mergeCell ref="K1:K5"/>
    <mergeCell ref="N6:O6"/>
    <mergeCell ref="A45:A74"/>
    <mergeCell ref="A11:A44"/>
    <mergeCell ref="E8:E10"/>
    <mergeCell ref="F8:G9"/>
    <mergeCell ref="C8:D9"/>
    <mergeCell ref="B2:D2"/>
    <mergeCell ref="B3:D3"/>
  </mergeCells>
  <phoneticPr fontId="5" type="noConversion"/>
  <conditionalFormatting sqref="F11:F44">
    <cfRule type="cellIs" dxfId="49" priority="1" stopIfTrue="1" operator="equal">
      <formula>"&lt; Seuil"</formula>
    </cfRule>
    <cfRule type="expression" dxfId="48" priority="2" stopIfTrue="1">
      <formula>NOT(ISNUMBER($F11))</formula>
    </cfRule>
  </conditionalFormatting>
  <conditionalFormatting sqref="F45:F74">
    <cfRule type="expression" dxfId="47" priority="3" stopIfTrue="1">
      <formula>NOT(ISNUMBER($F45))</formula>
    </cfRule>
  </conditionalFormatting>
  <conditionalFormatting sqref="E11:E74">
    <cfRule type="expression" dxfId="46" priority="4" stopIfTrue="1">
      <formula>NOT(ISNUMBER(E11))</formula>
    </cfRule>
  </conditionalFormatting>
  <conditionalFormatting sqref="G11:G74">
    <cfRule type="expression" dxfId="45" priority="5" stopIfTrue="1">
      <formula>IF(H11=1,1,0)</formula>
    </cfRule>
    <cfRule type="expression" dxfId="44" priority="6" stopIfTrue="1">
      <formula>IF(H11=2,1,0)</formula>
    </cfRule>
  </conditionalFormatting>
  <conditionalFormatting sqref="C11:D44">
    <cfRule type="cellIs" dxfId="43" priority="7" stopIfTrue="1" operator="greaterThan">
      <formula>60</formula>
    </cfRule>
  </conditionalFormatting>
  <conditionalFormatting sqref="C45:D74">
    <cfRule type="cellIs" dxfId="42" priority="8" stopIfTrue="1" operator="lessThan">
      <formula>60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showGridLines="0" workbookViewId="0">
      <selection activeCell="D14" sqref="D14"/>
    </sheetView>
  </sheetViews>
  <sheetFormatPr baseColWidth="10" defaultColWidth="11.42578125" defaultRowHeight="12.75" x14ac:dyDescent="0.2"/>
  <cols>
    <col min="1" max="1" width="14.140625" style="1" customWidth="1"/>
    <col min="2" max="2" width="14" style="1" customWidth="1"/>
    <col min="3" max="5" width="11.42578125" style="1" customWidth="1"/>
    <col min="6" max="6" width="11.28515625" style="1" bestFit="1" customWidth="1"/>
    <col min="7" max="7" width="11.7109375" style="14" customWidth="1"/>
    <col min="8" max="8" width="14.85546875" style="1" bestFit="1" customWidth="1"/>
    <col min="9" max="9" width="24.42578125" style="1" bestFit="1" customWidth="1"/>
    <col min="10" max="10" width="6.42578125" style="1" customWidth="1"/>
    <col min="11" max="11" width="6.7109375" style="1" bestFit="1" customWidth="1"/>
    <col min="12" max="12" width="5.42578125" style="1" bestFit="1" customWidth="1"/>
    <col min="13" max="13" width="7.7109375" style="1" customWidth="1"/>
    <col min="14" max="16384" width="11.42578125" style="1"/>
  </cols>
  <sheetData>
    <row r="1" spans="1:16" ht="12.75" customHeight="1" x14ac:dyDescent="0.2">
      <c r="J1" s="122" t="s">
        <v>32</v>
      </c>
      <c r="K1" s="122" t="s">
        <v>33</v>
      </c>
    </row>
    <row r="2" spans="1:16" ht="15.75" x14ac:dyDescent="0.25">
      <c r="A2" s="21" t="s">
        <v>13</v>
      </c>
      <c r="B2" s="121"/>
      <c r="C2" s="121"/>
      <c r="D2" s="121"/>
      <c r="E2" s="121"/>
      <c r="F2" s="21"/>
      <c r="G2" s="22"/>
      <c r="J2" s="122"/>
      <c r="K2" s="122"/>
    </row>
    <row r="3" spans="1:16" ht="15.75" x14ac:dyDescent="0.25">
      <c r="A3" s="21" t="s">
        <v>14</v>
      </c>
      <c r="B3" s="121"/>
      <c r="C3" s="121"/>
      <c r="D3" s="121"/>
      <c r="E3" s="121"/>
      <c r="F3" s="21"/>
      <c r="G3" s="22"/>
      <c r="J3" s="122"/>
      <c r="K3" s="122"/>
    </row>
    <row r="4" spans="1:16" ht="15.75" x14ac:dyDescent="0.25">
      <c r="A4" s="21"/>
      <c r="B4" s="21"/>
      <c r="C4" s="21"/>
      <c r="D4" s="21"/>
      <c r="E4" s="21"/>
      <c r="F4" s="21"/>
      <c r="G4" s="22"/>
      <c r="J4" s="122"/>
      <c r="K4" s="122"/>
    </row>
    <row r="5" spans="1:16" ht="15.6" customHeight="1" x14ac:dyDescent="0.25">
      <c r="A5" s="21" t="s">
        <v>15</v>
      </c>
      <c r="B5" s="21"/>
      <c r="C5" s="21"/>
      <c r="D5" s="121"/>
      <c r="E5" s="121"/>
      <c r="F5" s="121"/>
      <c r="G5" s="121"/>
      <c r="J5" s="123"/>
      <c r="K5" s="123"/>
    </row>
    <row r="6" spans="1:16" ht="15.75" x14ac:dyDescent="0.25">
      <c r="A6" s="21"/>
      <c r="B6" s="21"/>
      <c r="C6" s="21"/>
      <c r="D6" s="21"/>
      <c r="E6" s="21"/>
      <c r="F6" s="21"/>
      <c r="G6" s="22"/>
      <c r="I6" s="9" t="s">
        <v>8</v>
      </c>
      <c r="J6" s="13">
        <v>0.3</v>
      </c>
      <c r="K6" s="12">
        <v>0.2</v>
      </c>
      <c r="N6" s="30"/>
      <c r="O6" s="23" t="s">
        <v>40</v>
      </c>
      <c r="P6" s="31">
        <v>15</v>
      </c>
    </row>
    <row r="7" spans="1:16" x14ac:dyDescent="0.2">
      <c r="B7" s="28"/>
      <c r="C7" s="28"/>
      <c r="D7" s="28"/>
      <c r="E7" s="28"/>
      <c r="F7" s="28"/>
      <c r="G7" s="47"/>
    </row>
    <row r="8" spans="1:16" ht="12.75" customHeight="1" x14ac:dyDescent="0.2">
      <c r="B8" s="28"/>
      <c r="C8" s="132" t="s">
        <v>42</v>
      </c>
      <c r="D8" s="145"/>
      <c r="E8" s="129" t="s">
        <v>28</v>
      </c>
      <c r="F8" s="136" t="s">
        <v>3</v>
      </c>
      <c r="G8" s="137"/>
    </row>
    <row r="9" spans="1:16" ht="25.5" customHeight="1" x14ac:dyDescent="0.2">
      <c r="B9" s="29" t="s">
        <v>41</v>
      </c>
      <c r="C9" s="146"/>
      <c r="D9" s="147"/>
      <c r="E9" s="130"/>
      <c r="F9" s="138"/>
      <c r="G9" s="139"/>
      <c r="H9" s="102"/>
    </row>
    <row r="10" spans="1:16" ht="26.25" customHeight="1" x14ac:dyDescent="0.2">
      <c r="B10" s="27" t="s">
        <v>9</v>
      </c>
      <c r="C10" s="27" t="s">
        <v>1</v>
      </c>
      <c r="D10" s="27" t="s">
        <v>2</v>
      </c>
      <c r="E10" s="131"/>
      <c r="F10" s="32" t="s">
        <v>30</v>
      </c>
      <c r="G10" s="32" t="s">
        <v>43</v>
      </c>
      <c r="H10" s="102"/>
    </row>
    <row r="11" spans="1:16" x14ac:dyDescent="0.2">
      <c r="A11" s="126" t="s">
        <v>44</v>
      </c>
      <c r="B11" s="112"/>
      <c r="C11" s="114"/>
      <c r="D11" s="114"/>
      <c r="E11" s="17">
        <f t="shared" ref="E11:E45" si="0">(D11+C11)/2</f>
        <v>0</v>
      </c>
      <c r="F11" s="17" t="b">
        <f>IF(ISNUMBER(C11)=TRUE,IF(ISNUMBER(D11)=TRUE,IF(AND(C11&lt;$P$6,D11&lt;$P$6),"&lt; Seuil",C11-E11)))</f>
        <v>0</v>
      </c>
      <c r="G11" s="19" t="str">
        <f>IF(F11="&lt; Seuil","Bon",IF(F11=FALSE,"",ABS((F11)/E11)))</f>
        <v/>
      </c>
      <c r="H11" s="103">
        <f>IF(G11="Bon",1,IF(NOT(ISNUMBER(G11)),0,IF(G11&lt;=$J$6,1,IF(G11&gt;$J$6,2))))</f>
        <v>0</v>
      </c>
      <c r="I11" s="2" t="s">
        <v>7</v>
      </c>
      <c r="J11" s="3">
        <f>COUNTIF(H11:H73,"&lt;&gt;0")</f>
        <v>0</v>
      </c>
      <c r="K11" s="4" t="s">
        <v>4</v>
      </c>
      <c r="L11" s="4"/>
    </row>
    <row r="12" spans="1:16" x14ac:dyDescent="0.2">
      <c r="A12" s="127"/>
      <c r="B12" s="112"/>
      <c r="C12" s="114"/>
      <c r="D12" s="114"/>
      <c r="E12" s="17">
        <f t="shared" si="0"/>
        <v>0</v>
      </c>
      <c r="F12" s="17" t="b">
        <f t="shared" ref="F12:F43" si="1">IF(ISNUMBER(C12)=TRUE,IF(ISNUMBER(D12)=TRUE,IF(AND(C12&lt;$P$6,D12&lt;$P$6),"&lt; Seuil",C12-E12)))</f>
        <v>0</v>
      </c>
      <c r="G12" s="19" t="str">
        <f t="shared" ref="G12:G43" si="2">IF(F12="&lt; Seuil","Bon",IF(F12=FALSE,"",ABS((F12)/E12)))</f>
        <v/>
      </c>
      <c r="H12" s="103">
        <f t="shared" ref="H12:H43" si="3">IF(G12="Bon",1,IF(NOT(ISNUMBER(G12)),0,IF(G12&lt;=$J$6,1,IF(G12&gt;$J$6,2))))</f>
        <v>0</v>
      </c>
      <c r="P12" s="10"/>
    </row>
    <row r="13" spans="1:16" x14ac:dyDescent="0.2">
      <c r="A13" s="127"/>
      <c r="B13" s="112"/>
      <c r="C13" s="114"/>
      <c r="D13" s="114"/>
      <c r="E13" s="17">
        <f t="shared" si="0"/>
        <v>0</v>
      </c>
      <c r="F13" s="17" t="b">
        <f t="shared" si="1"/>
        <v>0</v>
      </c>
      <c r="G13" s="19" t="str">
        <f t="shared" si="2"/>
        <v/>
      </c>
      <c r="H13" s="103">
        <f t="shared" si="3"/>
        <v>0</v>
      </c>
      <c r="I13" s="2" t="s">
        <v>23</v>
      </c>
      <c r="J13" s="10">
        <f>COUNTIF(H11:H73,"=1")</f>
        <v>0</v>
      </c>
      <c r="K13" s="4" t="s">
        <v>4</v>
      </c>
      <c r="L13" s="4" t="s">
        <v>5</v>
      </c>
      <c r="M13" s="11" t="e">
        <f>ROUND(J13/$J$11,2)</f>
        <v>#DIV/0!</v>
      </c>
      <c r="N13" s="1" t="s">
        <v>6</v>
      </c>
    </row>
    <row r="14" spans="1:16" x14ac:dyDescent="0.2">
      <c r="A14" s="127"/>
      <c r="B14" s="112"/>
      <c r="C14" s="114"/>
      <c r="D14" s="114"/>
      <c r="E14" s="17">
        <f t="shared" si="0"/>
        <v>0</v>
      </c>
      <c r="F14" s="17" t="b">
        <f t="shared" si="1"/>
        <v>0</v>
      </c>
      <c r="G14" s="19" t="str">
        <f t="shared" si="2"/>
        <v/>
      </c>
      <c r="H14" s="103">
        <f t="shared" si="3"/>
        <v>0</v>
      </c>
      <c r="I14" s="2" t="s">
        <v>24</v>
      </c>
      <c r="J14" s="7">
        <f>COUNTIF(H11:H73,"=2")</f>
        <v>0</v>
      </c>
      <c r="K14" s="4" t="s">
        <v>4</v>
      </c>
      <c r="L14" s="4" t="s">
        <v>5</v>
      </c>
      <c r="M14" s="8" t="e">
        <f>ROUND(J14/$J$11,2)</f>
        <v>#DIV/0!</v>
      </c>
      <c r="N14" s="1" t="s">
        <v>6</v>
      </c>
    </row>
    <row r="15" spans="1:16" x14ac:dyDescent="0.2">
      <c r="A15" s="127"/>
      <c r="B15" s="112"/>
      <c r="C15" s="114"/>
      <c r="D15" s="114"/>
      <c r="E15" s="17">
        <f t="shared" si="0"/>
        <v>0</v>
      </c>
      <c r="F15" s="17" t="b">
        <f t="shared" si="1"/>
        <v>0</v>
      </c>
      <c r="G15" s="19" t="str">
        <f t="shared" si="2"/>
        <v/>
      </c>
      <c r="H15" s="103">
        <f t="shared" si="3"/>
        <v>0</v>
      </c>
      <c r="I15" s="2"/>
      <c r="J15" s="5"/>
      <c r="K15" s="4"/>
      <c r="L15" s="4"/>
      <c r="M15" s="6"/>
    </row>
    <row r="16" spans="1:16" x14ac:dyDescent="0.2">
      <c r="A16" s="127"/>
      <c r="B16" s="112"/>
      <c r="C16" s="114"/>
      <c r="D16" s="114"/>
      <c r="E16" s="17">
        <f t="shared" si="0"/>
        <v>0</v>
      </c>
      <c r="F16" s="17" t="b">
        <f t="shared" si="1"/>
        <v>0</v>
      </c>
      <c r="G16" s="19" t="str">
        <f t="shared" si="2"/>
        <v/>
      </c>
      <c r="H16" s="103">
        <f t="shared" si="3"/>
        <v>0</v>
      </c>
    </row>
    <row r="17" spans="1:8" x14ac:dyDescent="0.2">
      <c r="A17" s="127"/>
      <c r="B17" s="112"/>
      <c r="C17" s="114"/>
      <c r="D17" s="114"/>
      <c r="E17" s="17">
        <f t="shared" si="0"/>
        <v>0</v>
      </c>
      <c r="F17" s="17" t="b">
        <f t="shared" si="1"/>
        <v>0</v>
      </c>
      <c r="G17" s="19" t="str">
        <f t="shared" si="2"/>
        <v/>
      </c>
      <c r="H17" s="103">
        <f t="shared" si="3"/>
        <v>0</v>
      </c>
    </row>
    <row r="18" spans="1:8" x14ac:dyDescent="0.2">
      <c r="A18" s="127"/>
      <c r="B18" s="112"/>
      <c r="C18" s="114"/>
      <c r="D18" s="114"/>
      <c r="E18" s="17">
        <f t="shared" si="0"/>
        <v>0</v>
      </c>
      <c r="F18" s="17" t="b">
        <f t="shared" si="1"/>
        <v>0</v>
      </c>
      <c r="G18" s="19" t="str">
        <f t="shared" si="2"/>
        <v/>
      </c>
      <c r="H18" s="103">
        <f t="shared" si="3"/>
        <v>0</v>
      </c>
    </row>
    <row r="19" spans="1:8" x14ac:dyDescent="0.2">
      <c r="A19" s="127"/>
      <c r="B19" s="112"/>
      <c r="C19" s="114"/>
      <c r="D19" s="114"/>
      <c r="E19" s="17">
        <f t="shared" si="0"/>
        <v>0</v>
      </c>
      <c r="F19" s="17" t="b">
        <f t="shared" si="1"/>
        <v>0</v>
      </c>
      <c r="G19" s="19" t="str">
        <f t="shared" si="2"/>
        <v/>
      </c>
      <c r="H19" s="103">
        <f t="shared" si="3"/>
        <v>0</v>
      </c>
    </row>
    <row r="20" spans="1:8" x14ac:dyDescent="0.2">
      <c r="A20" s="127"/>
      <c r="B20" s="112"/>
      <c r="C20" s="114"/>
      <c r="D20" s="114"/>
      <c r="E20" s="17">
        <f t="shared" si="0"/>
        <v>0</v>
      </c>
      <c r="F20" s="17" t="b">
        <f t="shared" si="1"/>
        <v>0</v>
      </c>
      <c r="G20" s="19" t="str">
        <f t="shared" si="2"/>
        <v/>
      </c>
      <c r="H20" s="103">
        <f t="shared" si="3"/>
        <v>0</v>
      </c>
    </row>
    <row r="21" spans="1:8" x14ac:dyDescent="0.2">
      <c r="A21" s="127"/>
      <c r="B21" s="112"/>
      <c r="C21" s="114"/>
      <c r="D21" s="114"/>
      <c r="E21" s="17">
        <f t="shared" si="0"/>
        <v>0</v>
      </c>
      <c r="F21" s="17" t="b">
        <f t="shared" si="1"/>
        <v>0</v>
      </c>
      <c r="G21" s="19" t="str">
        <f t="shared" si="2"/>
        <v/>
      </c>
      <c r="H21" s="103">
        <f t="shared" si="3"/>
        <v>0</v>
      </c>
    </row>
    <row r="22" spans="1:8" x14ac:dyDescent="0.2">
      <c r="A22" s="127"/>
      <c r="B22" s="112"/>
      <c r="C22" s="114"/>
      <c r="D22" s="114"/>
      <c r="E22" s="17">
        <f t="shared" si="0"/>
        <v>0</v>
      </c>
      <c r="F22" s="17" t="b">
        <f t="shared" si="1"/>
        <v>0</v>
      </c>
      <c r="G22" s="19" t="str">
        <f t="shared" si="2"/>
        <v/>
      </c>
      <c r="H22" s="103">
        <f t="shared" si="3"/>
        <v>0</v>
      </c>
    </row>
    <row r="23" spans="1:8" x14ac:dyDescent="0.2">
      <c r="A23" s="127"/>
      <c r="B23" s="112"/>
      <c r="C23" s="114"/>
      <c r="D23" s="114"/>
      <c r="E23" s="17">
        <f t="shared" si="0"/>
        <v>0</v>
      </c>
      <c r="F23" s="17" t="b">
        <f t="shared" si="1"/>
        <v>0</v>
      </c>
      <c r="G23" s="19" t="str">
        <f t="shared" si="2"/>
        <v/>
      </c>
      <c r="H23" s="103">
        <f t="shared" si="3"/>
        <v>0</v>
      </c>
    </row>
    <row r="24" spans="1:8" x14ac:dyDescent="0.2">
      <c r="A24" s="127"/>
      <c r="B24" s="112"/>
      <c r="C24" s="114"/>
      <c r="D24" s="114"/>
      <c r="E24" s="17">
        <f t="shared" si="0"/>
        <v>0</v>
      </c>
      <c r="F24" s="17" t="b">
        <f t="shared" si="1"/>
        <v>0</v>
      </c>
      <c r="G24" s="19" t="str">
        <f t="shared" si="2"/>
        <v/>
      </c>
      <c r="H24" s="103">
        <f t="shared" si="3"/>
        <v>0</v>
      </c>
    </row>
    <row r="25" spans="1:8" x14ac:dyDescent="0.2">
      <c r="A25" s="127"/>
      <c r="B25" s="112"/>
      <c r="C25" s="114"/>
      <c r="D25" s="114"/>
      <c r="E25" s="17">
        <f t="shared" si="0"/>
        <v>0</v>
      </c>
      <c r="F25" s="17" t="b">
        <f t="shared" si="1"/>
        <v>0</v>
      </c>
      <c r="G25" s="19" t="str">
        <f t="shared" si="2"/>
        <v/>
      </c>
      <c r="H25" s="103">
        <f t="shared" si="3"/>
        <v>0</v>
      </c>
    </row>
    <row r="26" spans="1:8" x14ac:dyDescent="0.2">
      <c r="A26" s="127"/>
      <c r="B26" s="112"/>
      <c r="C26" s="114"/>
      <c r="D26" s="114"/>
      <c r="E26" s="17">
        <f t="shared" si="0"/>
        <v>0</v>
      </c>
      <c r="F26" s="17" t="b">
        <f t="shared" si="1"/>
        <v>0</v>
      </c>
      <c r="G26" s="19" t="str">
        <f t="shared" si="2"/>
        <v/>
      </c>
      <c r="H26" s="103">
        <f t="shared" si="3"/>
        <v>0</v>
      </c>
    </row>
    <row r="27" spans="1:8" x14ac:dyDescent="0.2">
      <c r="A27" s="127"/>
      <c r="B27" s="112"/>
      <c r="C27" s="114"/>
      <c r="D27" s="114"/>
      <c r="E27" s="17">
        <f t="shared" si="0"/>
        <v>0</v>
      </c>
      <c r="F27" s="17" t="b">
        <f t="shared" si="1"/>
        <v>0</v>
      </c>
      <c r="G27" s="19" t="str">
        <f t="shared" si="2"/>
        <v/>
      </c>
      <c r="H27" s="103">
        <f t="shared" si="3"/>
        <v>0</v>
      </c>
    </row>
    <row r="28" spans="1:8" x14ac:dyDescent="0.2">
      <c r="A28" s="127"/>
      <c r="B28" s="112"/>
      <c r="C28" s="114"/>
      <c r="D28" s="114"/>
      <c r="E28" s="17">
        <f t="shared" si="0"/>
        <v>0</v>
      </c>
      <c r="F28" s="17" t="b">
        <f t="shared" si="1"/>
        <v>0</v>
      </c>
      <c r="G28" s="19" t="str">
        <f t="shared" si="2"/>
        <v/>
      </c>
      <c r="H28" s="103">
        <f t="shared" si="3"/>
        <v>0</v>
      </c>
    </row>
    <row r="29" spans="1:8" x14ac:dyDescent="0.2">
      <c r="A29" s="127"/>
      <c r="B29" s="112"/>
      <c r="C29" s="114"/>
      <c r="D29" s="114"/>
      <c r="E29" s="17">
        <f t="shared" si="0"/>
        <v>0</v>
      </c>
      <c r="F29" s="17" t="b">
        <f t="shared" si="1"/>
        <v>0</v>
      </c>
      <c r="G29" s="19" t="str">
        <f t="shared" si="2"/>
        <v/>
      </c>
      <c r="H29" s="103">
        <f t="shared" si="3"/>
        <v>0</v>
      </c>
    </row>
    <row r="30" spans="1:8" x14ac:dyDescent="0.2">
      <c r="A30" s="127"/>
      <c r="B30" s="112"/>
      <c r="C30" s="114"/>
      <c r="D30" s="114"/>
      <c r="E30" s="17">
        <f t="shared" si="0"/>
        <v>0</v>
      </c>
      <c r="F30" s="17" t="b">
        <f t="shared" si="1"/>
        <v>0</v>
      </c>
      <c r="G30" s="19" t="str">
        <f t="shared" si="2"/>
        <v/>
      </c>
      <c r="H30" s="103">
        <f t="shared" si="3"/>
        <v>0</v>
      </c>
    </row>
    <row r="31" spans="1:8" x14ac:dyDescent="0.2">
      <c r="A31" s="127"/>
      <c r="B31" s="112"/>
      <c r="C31" s="114"/>
      <c r="D31" s="114"/>
      <c r="E31" s="17">
        <f t="shared" si="0"/>
        <v>0</v>
      </c>
      <c r="F31" s="17" t="b">
        <f t="shared" si="1"/>
        <v>0</v>
      </c>
      <c r="G31" s="19" t="str">
        <f t="shared" si="2"/>
        <v/>
      </c>
      <c r="H31" s="103">
        <f t="shared" si="3"/>
        <v>0</v>
      </c>
    </row>
    <row r="32" spans="1:8" ht="12" customHeight="1" x14ac:dyDescent="0.2">
      <c r="A32" s="127"/>
      <c r="B32" s="112"/>
      <c r="C32" s="114"/>
      <c r="D32" s="114"/>
      <c r="E32" s="17">
        <f t="shared" si="0"/>
        <v>0</v>
      </c>
      <c r="F32" s="17" t="b">
        <f t="shared" si="1"/>
        <v>0</v>
      </c>
      <c r="G32" s="19" t="str">
        <f t="shared" si="2"/>
        <v/>
      </c>
      <c r="H32" s="103">
        <f t="shared" si="3"/>
        <v>0</v>
      </c>
    </row>
    <row r="33" spans="1:8" x14ac:dyDescent="0.2">
      <c r="A33" s="127"/>
      <c r="B33" s="112"/>
      <c r="C33" s="114"/>
      <c r="D33" s="114"/>
      <c r="E33" s="17">
        <f t="shared" si="0"/>
        <v>0</v>
      </c>
      <c r="F33" s="17" t="b">
        <f t="shared" si="1"/>
        <v>0</v>
      </c>
      <c r="G33" s="19" t="str">
        <f t="shared" si="2"/>
        <v/>
      </c>
      <c r="H33" s="103">
        <f t="shared" si="3"/>
        <v>0</v>
      </c>
    </row>
    <row r="34" spans="1:8" x14ac:dyDescent="0.2">
      <c r="A34" s="127"/>
      <c r="B34" s="109"/>
      <c r="C34" s="114"/>
      <c r="D34" s="114"/>
      <c r="E34" s="17">
        <f t="shared" si="0"/>
        <v>0</v>
      </c>
      <c r="F34" s="17" t="b">
        <f t="shared" si="1"/>
        <v>0</v>
      </c>
      <c r="G34" s="19" t="str">
        <f t="shared" si="2"/>
        <v/>
      </c>
      <c r="H34" s="103">
        <f t="shared" si="3"/>
        <v>0</v>
      </c>
    </row>
    <row r="35" spans="1:8" x14ac:dyDescent="0.2">
      <c r="A35" s="127"/>
      <c r="B35" s="109"/>
      <c r="C35" s="114"/>
      <c r="D35" s="114"/>
      <c r="E35" s="17">
        <f t="shared" si="0"/>
        <v>0</v>
      </c>
      <c r="F35" s="17" t="b">
        <f t="shared" si="1"/>
        <v>0</v>
      </c>
      <c r="G35" s="19" t="str">
        <f t="shared" si="2"/>
        <v/>
      </c>
      <c r="H35" s="103">
        <f t="shared" si="3"/>
        <v>0</v>
      </c>
    </row>
    <row r="36" spans="1:8" ht="13.5" customHeight="1" x14ac:dyDescent="0.2">
      <c r="A36" s="127"/>
      <c r="B36" s="109"/>
      <c r="C36" s="114"/>
      <c r="D36" s="114"/>
      <c r="E36" s="17">
        <f t="shared" si="0"/>
        <v>0</v>
      </c>
      <c r="F36" s="17" t="b">
        <f t="shared" si="1"/>
        <v>0</v>
      </c>
      <c r="G36" s="19" t="str">
        <f t="shared" si="2"/>
        <v/>
      </c>
      <c r="H36" s="103">
        <f t="shared" si="3"/>
        <v>0</v>
      </c>
    </row>
    <row r="37" spans="1:8" x14ac:dyDescent="0.2">
      <c r="A37" s="127"/>
      <c r="B37" s="108"/>
      <c r="C37" s="114"/>
      <c r="D37" s="114"/>
      <c r="E37" s="17">
        <f t="shared" si="0"/>
        <v>0</v>
      </c>
      <c r="F37" s="17" t="b">
        <f t="shared" si="1"/>
        <v>0</v>
      </c>
      <c r="G37" s="19" t="str">
        <f t="shared" si="2"/>
        <v/>
      </c>
      <c r="H37" s="103">
        <f t="shared" si="3"/>
        <v>0</v>
      </c>
    </row>
    <row r="38" spans="1:8" x14ac:dyDescent="0.2">
      <c r="A38" s="127"/>
      <c r="B38" s="108"/>
      <c r="C38" s="114"/>
      <c r="D38" s="114"/>
      <c r="E38" s="17">
        <f t="shared" si="0"/>
        <v>0</v>
      </c>
      <c r="F38" s="17" t="b">
        <f t="shared" si="1"/>
        <v>0</v>
      </c>
      <c r="G38" s="19" t="str">
        <f t="shared" si="2"/>
        <v/>
      </c>
      <c r="H38" s="103">
        <f t="shared" si="3"/>
        <v>0</v>
      </c>
    </row>
    <row r="39" spans="1:8" x14ac:dyDescent="0.2">
      <c r="A39" s="127"/>
      <c r="B39" s="108"/>
      <c r="C39" s="114"/>
      <c r="D39" s="114"/>
      <c r="E39" s="17">
        <f t="shared" si="0"/>
        <v>0</v>
      </c>
      <c r="F39" s="17" t="b">
        <f t="shared" si="1"/>
        <v>0</v>
      </c>
      <c r="G39" s="19" t="str">
        <f t="shared" si="2"/>
        <v/>
      </c>
      <c r="H39" s="103">
        <f t="shared" si="3"/>
        <v>0</v>
      </c>
    </row>
    <row r="40" spans="1:8" x14ac:dyDescent="0.2">
      <c r="A40" s="127"/>
      <c r="B40" s="108"/>
      <c r="C40" s="114"/>
      <c r="D40" s="114"/>
      <c r="E40" s="17">
        <f t="shared" si="0"/>
        <v>0</v>
      </c>
      <c r="F40" s="17" t="b">
        <f t="shared" si="1"/>
        <v>0</v>
      </c>
      <c r="G40" s="19" t="str">
        <f t="shared" si="2"/>
        <v/>
      </c>
      <c r="H40" s="103">
        <f t="shared" si="3"/>
        <v>0</v>
      </c>
    </row>
    <row r="41" spans="1:8" x14ac:dyDescent="0.2">
      <c r="A41" s="127"/>
      <c r="B41" s="108"/>
      <c r="C41" s="114"/>
      <c r="D41" s="114"/>
      <c r="E41" s="17">
        <f t="shared" si="0"/>
        <v>0</v>
      </c>
      <c r="F41" s="17" t="b">
        <f t="shared" si="1"/>
        <v>0</v>
      </c>
      <c r="G41" s="19" t="str">
        <f t="shared" si="2"/>
        <v/>
      </c>
      <c r="H41" s="103">
        <f t="shared" si="3"/>
        <v>0</v>
      </c>
    </row>
    <row r="42" spans="1:8" x14ac:dyDescent="0.2">
      <c r="A42" s="127"/>
      <c r="B42" s="108"/>
      <c r="C42" s="114"/>
      <c r="D42" s="114"/>
      <c r="E42" s="17">
        <f t="shared" si="0"/>
        <v>0</v>
      </c>
      <c r="F42" s="17" t="b">
        <f t="shared" si="1"/>
        <v>0</v>
      </c>
      <c r="G42" s="19" t="str">
        <f t="shared" si="2"/>
        <v/>
      </c>
      <c r="H42" s="103">
        <f t="shared" si="3"/>
        <v>0</v>
      </c>
    </row>
    <row r="43" spans="1:8" x14ac:dyDescent="0.2">
      <c r="A43" s="128"/>
      <c r="B43" s="108"/>
      <c r="C43" s="114"/>
      <c r="D43" s="114"/>
      <c r="E43" s="17">
        <f t="shared" si="0"/>
        <v>0</v>
      </c>
      <c r="F43" s="17" t="b">
        <f t="shared" si="1"/>
        <v>0</v>
      </c>
      <c r="G43" s="19" t="str">
        <f t="shared" si="2"/>
        <v/>
      </c>
      <c r="H43" s="103">
        <f t="shared" si="3"/>
        <v>0</v>
      </c>
    </row>
    <row r="44" spans="1:8" ht="12.75" customHeight="1" x14ac:dyDescent="0.2">
      <c r="A44" s="126" t="s">
        <v>45</v>
      </c>
      <c r="B44" s="109"/>
      <c r="C44" s="110"/>
      <c r="D44" s="111"/>
      <c r="E44" s="18">
        <f>(D44+C44)/2</f>
        <v>0</v>
      </c>
      <c r="F44" s="18" t="b">
        <f>IF(ISNUMBER(C44)=TRUE,IF(ISNUMBER(E44)=TRUE,C44-E44,""))</f>
        <v>0</v>
      </c>
      <c r="G44" s="20" t="str">
        <f>IF(F44="&lt; Seuil","Bon",IF(F44=FALSE,"",ABS(F44/E44)))</f>
        <v/>
      </c>
      <c r="H44" s="103">
        <f>IF(NOT(ISNUMBER(G44)),0,IF(G44&lt;=$K$6,1,IF(G44&gt;$K$6,2)))</f>
        <v>0</v>
      </c>
    </row>
    <row r="45" spans="1:8" ht="12.75" customHeight="1" x14ac:dyDescent="0.2">
      <c r="A45" s="127"/>
      <c r="B45" s="112"/>
      <c r="C45" s="110"/>
      <c r="D45" s="111"/>
      <c r="E45" s="17">
        <f t="shared" si="0"/>
        <v>0</v>
      </c>
      <c r="F45" s="18" t="b">
        <f t="shared" ref="F45:F73" si="4">IF(ISNUMBER(C45)=TRUE,IF(ISNUMBER(E45)=TRUE,C45-E45,""))</f>
        <v>0</v>
      </c>
      <c r="G45" s="20" t="str">
        <f t="shared" ref="G45:G73" si="5">IF(F45="&lt; Seuil","Bon",IF(F45=FALSE,"",ABS(F45/E45)))</f>
        <v/>
      </c>
      <c r="H45" s="103">
        <f t="shared" ref="H45:H73" si="6">IF(NOT(ISNUMBER(G45)),0,IF(G45&lt;=$K$6,1,IF(G45&gt;$K$6,2)))</f>
        <v>0</v>
      </c>
    </row>
    <row r="46" spans="1:8" ht="12.75" customHeight="1" x14ac:dyDescent="0.2">
      <c r="A46" s="127"/>
      <c r="B46" s="112"/>
      <c r="C46" s="110"/>
      <c r="D46" s="111"/>
      <c r="E46" s="17">
        <f t="shared" ref="E46:E73" si="7">(D46+C46)/2</f>
        <v>0</v>
      </c>
      <c r="F46" s="18" t="b">
        <f t="shared" si="4"/>
        <v>0</v>
      </c>
      <c r="G46" s="20" t="str">
        <f t="shared" si="5"/>
        <v/>
      </c>
      <c r="H46" s="103">
        <f>IF(NOT(ISNUMBER(G46)),0,IF(G46&lt;=$K$6,1,IF(G46&gt;$K$6,2)))</f>
        <v>0</v>
      </c>
    </row>
    <row r="47" spans="1:8" x14ac:dyDescent="0.2">
      <c r="A47" s="127"/>
      <c r="B47" s="112"/>
      <c r="C47" s="110"/>
      <c r="D47" s="111"/>
      <c r="E47" s="17">
        <f t="shared" si="7"/>
        <v>0</v>
      </c>
      <c r="F47" s="18" t="b">
        <f t="shared" si="4"/>
        <v>0</v>
      </c>
      <c r="G47" s="20" t="str">
        <f t="shared" si="5"/>
        <v/>
      </c>
      <c r="H47" s="103">
        <f t="shared" si="6"/>
        <v>0</v>
      </c>
    </row>
    <row r="48" spans="1:8" x14ac:dyDescent="0.2">
      <c r="A48" s="127"/>
      <c r="B48" s="113"/>
      <c r="C48" s="110"/>
      <c r="D48" s="111"/>
      <c r="E48" s="17">
        <f t="shared" si="7"/>
        <v>0</v>
      </c>
      <c r="F48" s="18" t="b">
        <f t="shared" si="4"/>
        <v>0</v>
      </c>
      <c r="G48" s="20" t="str">
        <f t="shared" si="5"/>
        <v/>
      </c>
      <c r="H48" s="103">
        <f t="shared" si="6"/>
        <v>0</v>
      </c>
    </row>
    <row r="49" spans="1:8" x14ac:dyDescent="0.2">
      <c r="A49" s="127"/>
      <c r="B49" s="112"/>
      <c r="C49" s="110"/>
      <c r="D49" s="111"/>
      <c r="E49" s="17">
        <f t="shared" si="7"/>
        <v>0</v>
      </c>
      <c r="F49" s="18" t="b">
        <f t="shared" si="4"/>
        <v>0</v>
      </c>
      <c r="G49" s="20" t="str">
        <f t="shared" si="5"/>
        <v/>
      </c>
      <c r="H49" s="103">
        <f t="shared" si="6"/>
        <v>0</v>
      </c>
    </row>
    <row r="50" spans="1:8" x14ac:dyDescent="0.2">
      <c r="A50" s="127"/>
      <c r="B50" s="112"/>
      <c r="C50" s="110"/>
      <c r="D50" s="111"/>
      <c r="E50" s="17">
        <f t="shared" si="7"/>
        <v>0</v>
      </c>
      <c r="F50" s="18" t="b">
        <f t="shared" si="4"/>
        <v>0</v>
      </c>
      <c r="G50" s="20" t="str">
        <f t="shared" si="5"/>
        <v/>
      </c>
      <c r="H50" s="103">
        <f t="shared" si="6"/>
        <v>0</v>
      </c>
    </row>
    <row r="51" spans="1:8" x14ac:dyDescent="0.2">
      <c r="A51" s="127"/>
      <c r="B51" s="112"/>
      <c r="C51" s="110"/>
      <c r="D51" s="111"/>
      <c r="E51" s="17">
        <f t="shared" si="7"/>
        <v>0</v>
      </c>
      <c r="F51" s="18" t="b">
        <f t="shared" si="4"/>
        <v>0</v>
      </c>
      <c r="G51" s="20" t="str">
        <f t="shared" si="5"/>
        <v/>
      </c>
      <c r="H51" s="103">
        <f t="shared" si="6"/>
        <v>0</v>
      </c>
    </row>
    <row r="52" spans="1:8" x14ac:dyDescent="0.2">
      <c r="A52" s="127"/>
      <c r="B52" s="112"/>
      <c r="C52" s="110"/>
      <c r="D52" s="111"/>
      <c r="E52" s="17">
        <f t="shared" si="7"/>
        <v>0</v>
      </c>
      <c r="F52" s="18" t="b">
        <f t="shared" si="4"/>
        <v>0</v>
      </c>
      <c r="G52" s="20" t="str">
        <f t="shared" si="5"/>
        <v/>
      </c>
      <c r="H52" s="103">
        <f t="shared" si="6"/>
        <v>0</v>
      </c>
    </row>
    <row r="53" spans="1:8" x14ac:dyDescent="0.2">
      <c r="A53" s="127"/>
      <c r="B53" s="112"/>
      <c r="C53" s="110"/>
      <c r="D53" s="111"/>
      <c r="E53" s="17">
        <f t="shared" si="7"/>
        <v>0</v>
      </c>
      <c r="F53" s="18" t="b">
        <f t="shared" si="4"/>
        <v>0</v>
      </c>
      <c r="G53" s="20" t="str">
        <f t="shared" si="5"/>
        <v/>
      </c>
      <c r="H53" s="103">
        <f t="shared" si="6"/>
        <v>0</v>
      </c>
    </row>
    <row r="54" spans="1:8" x14ac:dyDescent="0.2">
      <c r="A54" s="127"/>
      <c r="B54" s="112"/>
      <c r="C54" s="110"/>
      <c r="D54" s="111"/>
      <c r="E54" s="17">
        <f t="shared" si="7"/>
        <v>0</v>
      </c>
      <c r="F54" s="18" t="b">
        <f t="shared" si="4"/>
        <v>0</v>
      </c>
      <c r="G54" s="20" t="str">
        <f t="shared" si="5"/>
        <v/>
      </c>
      <c r="H54" s="103">
        <f t="shared" si="6"/>
        <v>0</v>
      </c>
    </row>
    <row r="55" spans="1:8" x14ac:dyDescent="0.2">
      <c r="A55" s="127"/>
      <c r="B55" s="112"/>
      <c r="C55" s="110"/>
      <c r="D55" s="111"/>
      <c r="E55" s="17">
        <f t="shared" si="7"/>
        <v>0</v>
      </c>
      <c r="F55" s="18" t="b">
        <f t="shared" si="4"/>
        <v>0</v>
      </c>
      <c r="G55" s="20" t="str">
        <f t="shared" si="5"/>
        <v/>
      </c>
      <c r="H55" s="103">
        <f t="shared" si="6"/>
        <v>0</v>
      </c>
    </row>
    <row r="56" spans="1:8" x14ac:dyDescent="0.2">
      <c r="A56" s="127"/>
      <c r="B56" s="112"/>
      <c r="C56" s="110"/>
      <c r="D56" s="111"/>
      <c r="E56" s="17">
        <f t="shared" si="7"/>
        <v>0</v>
      </c>
      <c r="F56" s="18" t="b">
        <f t="shared" si="4"/>
        <v>0</v>
      </c>
      <c r="G56" s="20" t="str">
        <f t="shared" si="5"/>
        <v/>
      </c>
      <c r="H56" s="103">
        <f t="shared" si="6"/>
        <v>0</v>
      </c>
    </row>
    <row r="57" spans="1:8" x14ac:dyDescent="0.2">
      <c r="A57" s="127"/>
      <c r="B57" s="112"/>
      <c r="C57" s="110"/>
      <c r="D57" s="111"/>
      <c r="E57" s="17">
        <f t="shared" si="7"/>
        <v>0</v>
      </c>
      <c r="F57" s="18" t="b">
        <f t="shared" si="4"/>
        <v>0</v>
      </c>
      <c r="G57" s="20" t="str">
        <f t="shared" si="5"/>
        <v/>
      </c>
      <c r="H57" s="103">
        <f t="shared" si="6"/>
        <v>0</v>
      </c>
    </row>
    <row r="58" spans="1:8" x14ac:dyDescent="0.2">
      <c r="A58" s="127"/>
      <c r="B58" s="112"/>
      <c r="C58" s="110"/>
      <c r="D58" s="111"/>
      <c r="E58" s="17">
        <f t="shared" si="7"/>
        <v>0</v>
      </c>
      <c r="F58" s="18" t="b">
        <f t="shared" si="4"/>
        <v>0</v>
      </c>
      <c r="G58" s="20" t="str">
        <f t="shared" si="5"/>
        <v/>
      </c>
      <c r="H58" s="103">
        <f t="shared" si="6"/>
        <v>0</v>
      </c>
    </row>
    <row r="59" spans="1:8" x14ac:dyDescent="0.2">
      <c r="A59" s="127"/>
      <c r="B59" s="112"/>
      <c r="C59" s="110"/>
      <c r="D59" s="111"/>
      <c r="E59" s="17">
        <f t="shared" si="7"/>
        <v>0</v>
      </c>
      <c r="F59" s="18" t="b">
        <f t="shared" si="4"/>
        <v>0</v>
      </c>
      <c r="G59" s="20" t="str">
        <f t="shared" si="5"/>
        <v/>
      </c>
      <c r="H59" s="103">
        <f t="shared" si="6"/>
        <v>0</v>
      </c>
    </row>
    <row r="60" spans="1:8" x14ac:dyDescent="0.2">
      <c r="A60" s="127"/>
      <c r="B60" s="112"/>
      <c r="C60" s="110"/>
      <c r="D60" s="111"/>
      <c r="E60" s="17">
        <f t="shared" si="7"/>
        <v>0</v>
      </c>
      <c r="F60" s="18" t="b">
        <f t="shared" si="4"/>
        <v>0</v>
      </c>
      <c r="G60" s="20" t="str">
        <f t="shared" si="5"/>
        <v/>
      </c>
      <c r="H60" s="103">
        <f t="shared" si="6"/>
        <v>0</v>
      </c>
    </row>
    <row r="61" spans="1:8" x14ac:dyDescent="0.2">
      <c r="A61" s="127"/>
      <c r="B61" s="112"/>
      <c r="C61" s="110"/>
      <c r="D61" s="111"/>
      <c r="E61" s="17">
        <f t="shared" si="7"/>
        <v>0</v>
      </c>
      <c r="F61" s="18" t="b">
        <f t="shared" si="4"/>
        <v>0</v>
      </c>
      <c r="G61" s="20" t="str">
        <f t="shared" si="5"/>
        <v/>
      </c>
      <c r="H61" s="103">
        <f t="shared" si="6"/>
        <v>0</v>
      </c>
    </row>
    <row r="62" spans="1:8" x14ac:dyDescent="0.2">
      <c r="A62" s="127"/>
      <c r="B62" s="112"/>
      <c r="C62" s="110"/>
      <c r="D62" s="111"/>
      <c r="E62" s="17">
        <f t="shared" si="7"/>
        <v>0</v>
      </c>
      <c r="F62" s="18" t="b">
        <f t="shared" si="4"/>
        <v>0</v>
      </c>
      <c r="G62" s="20" t="str">
        <f t="shared" si="5"/>
        <v/>
      </c>
      <c r="H62" s="103">
        <f t="shared" si="6"/>
        <v>0</v>
      </c>
    </row>
    <row r="63" spans="1:8" x14ac:dyDescent="0.2">
      <c r="A63" s="127"/>
      <c r="B63" s="112"/>
      <c r="C63" s="110"/>
      <c r="D63" s="111"/>
      <c r="E63" s="17">
        <f t="shared" si="7"/>
        <v>0</v>
      </c>
      <c r="F63" s="18" t="b">
        <f t="shared" si="4"/>
        <v>0</v>
      </c>
      <c r="G63" s="20" t="str">
        <f t="shared" si="5"/>
        <v/>
      </c>
      <c r="H63" s="103">
        <f t="shared" si="6"/>
        <v>0</v>
      </c>
    </row>
    <row r="64" spans="1:8" x14ac:dyDescent="0.2">
      <c r="A64" s="127"/>
      <c r="B64" s="112"/>
      <c r="C64" s="110"/>
      <c r="D64" s="111"/>
      <c r="E64" s="17">
        <f t="shared" si="7"/>
        <v>0</v>
      </c>
      <c r="F64" s="18" t="b">
        <f t="shared" si="4"/>
        <v>0</v>
      </c>
      <c r="G64" s="20" t="str">
        <f t="shared" si="5"/>
        <v/>
      </c>
      <c r="H64" s="103">
        <f t="shared" si="6"/>
        <v>0</v>
      </c>
    </row>
    <row r="65" spans="1:8" x14ac:dyDescent="0.2">
      <c r="A65" s="127"/>
      <c r="B65" s="112"/>
      <c r="C65" s="110"/>
      <c r="D65" s="111"/>
      <c r="E65" s="17">
        <f t="shared" si="7"/>
        <v>0</v>
      </c>
      <c r="F65" s="18" t="b">
        <f t="shared" si="4"/>
        <v>0</v>
      </c>
      <c r="G65" s="20" t="str">
        <f t="shared" si="5"/>
        <v/>
      </c>
      <c r="H65" s="103">
        <f t="shared" si="6"/>
        <v>0</v>
      </c>
    </row>
    <row r="66" spans="1:8" x14ac:dyDescent="0.2">
      <c r="A66" s="127"/>
      <c r="B66" s="112"/>
      <c r="C66" s="110"/>
      <c r="D66" s="111"/>
      <c r="E66" s="17">
        <f t="shared" si="7"/>
        <v>0</v>
      </c>
      <c r="F66" s="18" t="b">
        <f t="shared" si="4"/>
        <v>0</v>
      </c>
      <c r="G66" s="20" t="str">
        <f t="shared" si="5"/>
        <v/>
      </c>
      <c r="H66" s="103">
        <f t="shared" si="6"/>
        <v>0</v>
      </c>
    </row>
    <row r="67" spans="1:8" x14ac:dyDescent="0.2">
      <c r="A67" s="127"/>
      <c r="B67" s="112"/>
      <c r="C67" s="110"/>
      <c r="D67" s="111"/>
      <c r="E67" s="17">
        <f t="shared" si="7"/>
        <v>0</v>
      </c>
      <c r="F67" s="18" t="b">
        <f t="shared" si="4"/>
        <v>0</v>
      </c>
      <c r="G67" s="20" t="str">
        <f t="shared" si="5"/>
        <v/>
      </c>
      <c r="H67" s="103">
        <f t="shared" si="6"/>
        <v>0</v>
      </c>
    </row>
    <row r="68" spans="1:8" x14ac:dyDescent="0.2">
      <c r="A68" s="127"/>
      <c r="B68" s="113"/>
      <c r="C68" s="110"/>
      <c r="D68" s="111"/>
      <c r="E68" s="17">
        <f t="shared" si="7"/>
        <v>0</v>
      </c>
      <c r="F68" s="18" t="b">
        <f t="shared" si="4"/>
        <v>0</v>
      </c>
      <c r="G68" s="20" t="str">
        <f t="shared" si="5"/>
        <v/>
      </c>
      <c r="H68" s="103">
        <f t="shared" si="6"/>
        <v>0</v>
      </c>
    </row>
    <row r="69" spans="1:8" x14ac:dyDescent="0.2">
      <c r="A69" s="127"/>
      <c r="B69" s="113"/>
      <c r="C69" s="110"/>
      <c r="D69" s="111"/>
      <c r="E69" s="17">
        <f t="shared" si="7"/>
        <v>0</v>
      </c>
      <c r="F69" s="18" t="b">
        <f t="shared" si="4"/>
        <v>0</v>
      </c>
      <c r="G69" s="20" t="str">
        <f t="shared" si="5"/>
        <v/>
      </c>
      <c r="H69" s="103">
        <f t="shared" si="6"/>
        <v>0</v>
      </c>
    </row>
    <row r="70" spans="1:8" x14ac:dyDescent="0.2">
      <c r="A70" s="127"/>
      <c r="B70" s="113"/>
      <c r="C70" s="110"/>
      <c r="D70" s="111"/>
      <c r="E70" s="17">
        <f t="shared" si="7"/>
        <v>0</v>
      </c>
      <c r="F70" s="18" t="b">
        <f t="shared" si="4"/>
        <v>0</v>
      </c>
      <c r="G70" s="20" t="str">
        <f t="shared" si="5"/>
        <v/>
      </c>
      <c r="H70" s="103">
        <f t="shared" si="6"/>
        <v>0</v>
      </c>
    </row>
    <row r="71" spans="1:8" x14ac:dyDescent="0.2">
      <c r="A71" s="127"/>
      <c r="B71" s="113"/>
      <c r="C71" s="110"/>
      <c r="D71" s="111"/>
      <c r="E71" s="17">
        <f t="shared" si="7"/>
        <v>0</v>
      </c>
      <c r="F71" s="18" t="b">
        <f t="shared" si="4"/>
        <v>0</v>
      </c>
      <c r="G71" s="20" t="str">
        <f t="shared" si="5"/>
        <v/>
      </c>
      <c r="H71" s="103">
        <f t="shared" si="6"/>
        <v>0</v>
      </c>
    </row>
    <row r="72" spans="1:8" x14ac:dyDescent="0.2">
      <c r="A72" s="127"/>
      <c r="B72" s="113"/>
      <c r="C72" s="110"/>
      <c r="D72" s="111"/>
      <c r="E72" s="17">
        <f t="shared" si="7"/>
        <v>0</v>
      </c>
      <c r="F72" s="18" t="b">
        <f t="shared" si="4"/>
        <v>0</v>
      </c>
      <c r="G72" s="20" t="str">
        <f t="shared" si="5"/>
        <v/>
      </c>
      <c r="H72" s="103">
        <f t="shared" si="6"/>
        <v>0</v>
      </c>
    </row>
    <row r="73" spans="1:8" x14ac:dyDescent="0.2">
      <c r="A73" s="128"/>
      <c r="B73" s="113"/>
      <c r="C73" s="110"/>
      <c r="D73" s="111"/>
      <c r="E73" s="17">
        <f t="shared" si="7"/>
        <v>0</v>
      </c>
      <c r="F73" s="18" t="b">
        <f t="shared" si="4"/>
        <v>0</v>
      </c>
      <c r="G73" s="20" t="str">
        <f t="shared" si="5"/>
        <v/>
      </c>
      <c r="H73" s="103">
        <f t="shared" si="6"/>
        <v>0</v>
      </c>
    </row>
    <row r="74" spans="1:8" x14ac:dyDescent="0.2">
      <c r="H74" s="102"/>
    </row>
    <row r="75" spans="1:8" x14ac:dyDescent="0.2">
      <c r="H75" s="102"/>
    </row>
    <row r="76" spans="1:8" x14ac:dyDescent="0.2">
      <c r="H76" s="102"/>
    </row>
    <row r="77" spans="1:8" x14ac:dyDescent="0.2">
      <c r="H77" s="102"/>
    </row>
    <row r="78" spans="1:8" x14ac:dyDescent="0.2">
      <c r="H78" s="102"/>
    </row>
  </sheetData>
  <sheetProtection password="DCF5" sheet="1" insertRows="0" selectLockedCells="1"/>
  <protectedRanges>
    <protectedRange sqref="E11:E73 C44:D73" name="Saisie"/>
    <protectedRange sqref="C11:D43" name="Saisie_2"/>
  </protectedRanges>
  <mergeCells count="10">
    <mergeCell ref="K1:K5"/>
    <mergeCell ref="C8:D9"/>
    <mergeCell ref="F8:G9"/>
    <mergeCell ref="A44:A73"/>
    <mergeCell ref="A11:A43"/>
    <mergeCell ref="E8:E10"/>
    <mergeCell ref="J1:J5"/>
    <mergeCell ref="D5:G5"/>
    <mergeCell ref="B3:E3"/>
    <mergeCell ref="B2:E2"/>
  </mergeCells>
  <phoneticPr fontId="5" type="noConversion"/>
  <conditionalFormatting sqref="F11:F43">
    <cfRule type="cellIs" dxfId="41" priority="1" stopIfTrue="1" operator="equal">
      <formula>"&lt; Seuil"</formula>
    </cfRule>
    <cfRule type="expression" dxfId="40" priority="2" stopIfTrue="1">
      <formula>NOT(ISNUMBER($F11))</formula>
    </cfRule>
  </conditionalFormatting>
  <conditionalFormatting sqref="F44:F73">
    <cfRule type="expression" dxfId="39" priority="3" stopIfTrue="1">
      <formula>NOT(ISNUMBER($F44))</formula>
    </cfRule>
  </conditionalFormatting>
  <conditionalFormatting sqref="E11:E73">
    <cfRule type="expression" dxfId="38" priority="4" stopIfTrue="1">
      <formula>NOT(ISNUMBER(E11))</formula>
    </cfRule>
  </conditionalFormatting>
  <conditionalFormatting sqref="C44:C73">
    <cfRule type="cellIs" dxfId="37" priority="5" stopIfTrue="1" operator="lessThan">
      <formula>80</formula>
    </cfRule>
  </conditionalFormatting>
  <conditionalFormatting sqref="C11:C43">
    <cfRule type="cellIs" dxfId="36" priority="6" stopIfTrue="1" operator="greaterThan">
      <formula>80</formula>
    </cfRule>
  </conditionalFormatting>
  <conditionalFormatting sqref="G11:G73">
    <cfRule type="expression" dxfId="35" priority="7" stopIfTrue="1">
      <formula>IF(H11=1,1,0)</formula>
    </cfRule>
    <cfRule type="expression" dxfId="34" priority="8" stopIfTrue="1">
      <formula>IF(H11=2,1,0)</formula>
    </cfRule>
  </conditionalFormatting>
  <conditionalFormatting sqref="D11:D43">
    <cfRule type="cellIs" dxfId="33" priority="9" stopIfTrue="1" operator="greaterThan">
      <formula>80</formula>
    </cfRule>
  </conditionalFormatting>
  <conditionalFormatting sqref="D44:D73">
    <cfRule type="cellIs" dxfId="32" priority="10" stopIfTrue="1" operator="lessThan">
      <formula>80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showGridLines="0" workbookViewId="0">
      <selection activeCell="C17" sqref="C17"/>
    </sheetView>
  </sheetViews>
  <sheetFormatPr baseColWidth="10" defaultColWidth="11.42578125" defaultRowHeight="12.75" x14ac:dyDescent="0.2"/>
  <cols>
    <col min="1" max="1" width="14.140625" style="1" customWidth="1"/>
    <col min="2" max="2" width="14" style="1" customWidth="1"/>
    <col min="3" max="5" width="11.42578125" style="1" customWidth="1"/>
    <col min="6" max="6" width="11.28515625" style="1" bestFit="1" customWidth="1"/>
    <col min="7" max="7" width="11.7109375" style="14" customWidth="1"/>
    <col min="8" max="8" width="14.85546875" style="1" bestFit="1" customWidth="1"/>
    <col min="9" max="9" width="24.42578125" style="1" bestFit="1" customWidth="1"/>
    <col min="10" max="10" width="5.5703125" style="1" customWidth="1"/>
    <col min="11" max="11" width="6.7109375" style="1" bestFit="1" customWidth="1"/>
    <col min="12" max="12" width="5.42578125" style="1" bestFit="1" customWidth="1"/>
    <col min="13" max="13" width="8.28515625" style="1" customWidth="1"/>
    <col min="14" max="16384" width="11.42578125" style="1"/>
  </cols>
  <sheetData>
    <row r="1" spans="1:16" x14ac:dyDescent="0.2">
      <c r="J1" s="122" t="s">
        <v>33</v>
      </c>
    </row>
    <row r="2" spans="1:16" ht="15.75" customHeight="1" x14ac:dyDescent="0.25">
      <c r="A2" s="21" t="s">
        <v>13</v>
      </c>
      <c r="B2" s="121"/>
      <c r="C2" s="121"/>
      <c r="D2" s="121"/>
      <c r="E2" s="121"/>
      <c r="F2" s="21"/>
      <c r="G2" s="22"/>
      <c r="J2" s="122"/>
    </row>
    <row r="3" spans="1:16" ht="15.75" x14ac:dyDescent="0.25">
      <c r="A3" s="21" t="s">
        <v>14</v>
      </c>
      <c r="B3" s="121"/>
      <c r="C3" s="121"/>
      <c r="D3" s="121"/>
      <c r="E3" s="121"/>
      <c r="F3" s="21"/>
      <c r="G3" s="22"/>
      <c r="J3" s="122"/>
    </row>
    <row r="4" spans="1:16" ht="15.75" x14ac:dyDescent="0.25">
      <c r="A4" s="21"/>
      <c r="B4" s="21"/>
      <c r="C4" s="21"/>
      <c r="D4" s="21"/>
      <c r="E4" s="21"/>
      <c r="F4" s="21"/>
      <c r="G4" s="22"/>
      <c r="J4" s="122"/>
    </row>
    <row r="5" spans="1:16" ht="15.6" customHeight="1" x14ac:dyDescent="0.25">
      <c r="A5" s="21" t="s">
        <v>15</v>
      </c>
      <c r="B5" s="21"/>
      <c r="C5" s="21"/>
      <c r="D5" s="121"/>
      <c r="E5" s="121"/>
      <c r="F5" s="121"/>
      <c r="G5" s="121"/>
      <c r="J5" s="123"/>
    </row>
    <row r="6" spans="1:16" ht="15.75" x14ac:dyDescent="0.25">
      <c r="A6" s="21"/>
      <c r="B6" s="21"/>
      <c r="C6" s="21"/>
      <c r="D6" s="21"/>
      <c r="E6" s="21"/>
      <c r="F6" s="21"/>
      <c r="G6" s="22"/>
      <c r="I6" s="9" t="s">
        <v>8</v>
      </c>
      <c r="J6" s="13">
        <v>0.2</v>
      </c>
      <c r="L6" s="48"/>
      <c r="M6" s="49"/>
      <c r="N6" s="23" t="s">
        <v>40</v>
      </c>
      <c r="O6" s="31">
        <v>1</v>
      </c>
    </row>
    <row r="7" spans="1:16" x14ac:dyDescent="0.2">
      <c r="C7" s="24"/>
      <c r="D7" s="24"/>
      <c r="E7" s="24"/>
    </row>
    <row r="8" spans="1:16" x14ac:dyDescent="0.2">
      <c r="B8" s="28"/>
      <c r="C8" s="132" t="s">
        <v>27</v>
      </c>
      <c r="D8" s="133"/>
      <c r="E8" s="129" t="s">
        <v>28</v>
      </c>
      <c r="F8" s="136" t="s">
        <v>3</v>
      </c>
      <c r="G8" s="137"/>
    </row>
    <row r="9" spans="1:16" ht="27" customHeight="1" x14ac:dyDescent="0.2">
      <c r="B9" s="29" t="s">
        <v>47</v>
      </c>
      <c r="C9" s="134"/>
      <c r="D9" s="135"/>
      <c r="E9" s="130"/>
      <c r="F9" s="138"/>
      <c r="G9" s="139"/>
    </row>
    <row r="10" spans="1:16" ht="25.5" x14ac:dyDescent="0.2">
      <c r="B10" s="27" t="s">
        <v>9</v>
      </c>
      <c r="C10" s="27" t="s">
        <v>1</v>
      </c>
      <c r="D10" s="27" t="s">
        <v>2</v>
      </c>
      <c r="E10" s="131"/>
      <c r="F10" s="32" t="s">
        <v>30</v>
      </c>
      <c r="G10" s="32" t="s">
        <v>48</v>
      </c>
      <c r="H10" s="102"/>
    </row>
    <row r="11" spans="1:16" x14ac:dyDescent="0.2">
      <c r="A11" s="126" t="s">
        <v>20</v>
      </c>
      <c r="B11" s="109"/>
      <c r="C11" s="111"/>
      <c r="D11" s="111"/>
      <c r="E11" s="17">
        <f t="shared" ref="E11:E58" si="0">(D11+C11)/2</f>
        <v>0</v>
      </c>
      <c r="F11" s="17" t="b">
        <f>IF(ISNUMBER(C11)=TRUE,IF(ISNUMBER(D11)=TRUE,IF(AND(C11&lt;$O$6,D11&lt;$O$6),"&lt; Seuil",C11-E11)))</f>
        <v>0</v>
      </c>
      <c r="G11" s="19" t="str">
        <f>IF(F11="&lt; Seuil","Bon",IF(F11=FALSE,"",ABS((F11)/E11)))</f>
        <v/>
      </c>
      <c r="H11" s="103">
        <f>IF(G11="Bon",1,IF(NOT(ISNUMBER(G11)),0,IF(G11&lt;=$J$6,1,IF(G11&gt;$J$6,2))))</f>
        <v>0</v>
      </c>
      <c r="I11" s="2" t="s">
        <v>7</v>
      </c>
      <c r="J11" s="3">
        <f>COUNTIF(H11:H58,"&lt;&gt;0")</f>
        <v>0</v>
      </c>
      <c r="K11" s="4" t="s">
        <v>4</v>
      </c>
      <c r="L11" s="4"/>
    </row>
    <row r="12" spans="1:16" x14ac:dyDescent="0.2">
      <c r="A12" s="127"/>
      <c r="B12" s="109"/>
      <c r="C12" s="111"/>
      <c r="D12" s="111"/>
      <c r="E12" s="17">
        <f t="shared" si="0"/>
        <v>0</v>
      </c>
      <c r="F12" s="17" t="b">
        <f t="shared" ref="F12:F58" si="1">IF(ISNUMBER(C12)=TRUE,IF(ISNUMBER(D12)=TRUE,IF(AND(C12&lt;$O$6,D12&lt;$O$6),"&lt; Seuil",C12-E12)))</f>
        <v>0</v>
      </c>
      <c r="G12" s="19" t="str">
        <f t="shared" ref="G12:G58" si="2">IF(F12="&lt; Seuil","Bon",IF(F12=FALSE,"",ABS((F12)/E12)))</f>
        <v/>
      </c>
      <c r="H12" s="103">
        <f t="shared" ref="H12:H58" si="3">IF(G12="Bon",1,IF(NOT(ISNUMBER(G12)),0,IF(G12&lt;=$J$6,1,IF(G12&gt;$J$6,2))))</f>
        <v>0</v>
      </c>
      <c r="P12" s="10"/>
    </row>
    <row r="13" spans="1:16" x14ac:dyDescent="0.2">
      <c r="A13" s="127"/>
      <c r="B13" s="109"/>
      <c r="C13" s="111"/>
      <c r="D13" s="111"/>
      <c r="E13" s="17">
        <f t="shared" si="0"/>
        <v>0</v>
      </c>
      <c r="F13" s="17" t="b">
        <f t="shared" si="1"/>
        <v>0</v>
      </c>
      <c r="G13" s="19" t="str">
        <f t="shared" si="2"/>
        <v/>
      </c>
      <c r="H13" s="103">
        <f t="shared" si="3"/>
        <v>0</v>
      </c>
      <c r="I13" s="2" t="s">
        <v>23</v>
      </c>
      <c r="J13" s="10">
        <f>COUNTIF(H11:H58,"=1")</f>
        <v>0</v>
      </c>
      <c r="K13" s="4" t="s">
        <v>4</v>
      </c>
      <c r="L13" s="4" t="s">
        <v>5</v>
      </c>
      <c r="M13" s="11" t="e">
        <f>ROUND(J13/$J$11,2)</f>
        <v>#DIV/0!</v>
      </c>
      <c r="N13" s="1" t="s">
        <v>6</v>
      </c>
    </row>
    <row r="14" spans="1:16" x14ac:dyDescent="0.2">
      <c r="A14" s="127"/>
      <c r="B14" s="109"/>
      <c r="C14" s="111"/>
      <c r="D14" s="111"/>
      <c r="E14" s="17">
        <f t="shared" si="0"/>
        <v>0</v>
      </c>
      <c r="F14" s="17" t="b">
        <f t="shared" si="1"/>
        <v>0</v>
      </c>
      <c r="G14" s="19" t="str">
        <f t="shared" si="2"/>
        <v/>
      </c>
      <c r="H14" s="103">
        <f t="shared" si="3"/>
        <v>0</v>
      </c>
      <c r="I14" s="2" t="s">
        <v>24</v>
      </c>
      <c r="J14" s="7">
        <f>COUNTIF(H11:H58,"=2")</f>
        <v>0</v>
      </c>
      <c r="K14" s="4" t="s">
        <v>4</v>
      </c>
      <c r="L14" s="4" t="s">
        <v>5</v>
      </c>
      <c r="M14" s="8" t="e">
        <f>ROUND(J14/$J$11,2)</f>
        <v>#DIV/0!</v>
      </c>
      <c r="N14" s="1" t="s">
        <v>6</v>
      </c>
    </row>
    <row r="15" spans="1:16" x14ac:dyDescent="0.2">
      <c r="A15" s="127"/>
      <c r="B15" s="109"/>
      <c r="C15" s="111"/>
      <c r="D15" s="111"/>
      <c r="E15" s="17">
        <f t="shared" si="0"/>
        <v>0</v>
      </c>
      <c r="F15" s="17" t="b">
        <f t="shared" si="1"/>
        <v>0</v>
      </c>
      <c r="G15" s="19" t="str">
        <f t="shared" si="2"/>
        <v/>
      </c>
      <c r="H15" s="103">
        <f t="shared" si="3"/>
        <v>0</v>
      </c>
      <c r="I15" s="2"/>
      <c r="J15" s="5"/>
      <c r="K15" s="4"/>
      <c r="L15" s="4"/>
      <c r="M15" s="6"/>
    </row>
    <row r="16" spans="1:16" x14ac:dyDescent="0.2">
      <c r="A16" s="127"/>
      <c r="B16" s="109"/>
      <c r="C16" s="111"/>
      <c r="D16" s="111"/>
      <c r="E16" s="17">
        <f t="shared" si="0"/>
        <v>0</v>
      </c>
      <c r="F16" s="17" t="b">
        <f t="shared" si="1"/>
        <v>0</v>
      </c>
      <c r="G16" s="19" t="str">
        <f t="shared" si="2"/>
        <v/>
      </c>
      <c r="H16" s="103">
        <f t="shared" si="3"/>
        <v>0</v>
      </c>
    </row>
    <row r="17" spans="1:8" x14ac:dyDescent="0.2">
      <c r="A17" s="127"/>
      <c r="B17" s="109"/>
      <c r="C17" s="111"/>
      <c r="D17" s="111"/>
      <c r="E17" s="17">
        <f t="shared" si="0"/>
        <v>0</v>
      </c>
      <c r="F17" s="17" t="b">
        <f t="shared" si="1"/>
        <v>0</v>
      </c>
      <c r="G17" s="19" t="str">
        <f t="shared" si="2"/>
        <v/>
      </c>
      <c r="H17" s="103">
        <f t="shared" si="3"/>
        <v>0</v>
      </c>
    </row>
    <row r="18" spans="1:8" x14ac:dyDescent="0.2">
      <c r="A18" s="127"/>
      <c r="B18" s="109"/>
      <c r="C18" s="111"/>
      <c r="D18" s="111"/>
      <c r="E18" s="17">
        <f t="shared" si="0"/>
        <v>0</v>
      </c>
      <c r="F18" s="17" t="b">
        <f t="shared" si="1"/>
        <v>0</v>
      </c>
      <c r="G18" s="19" t="str">
        <f t="shared" si="2"/>
        <v/>
      </c>
      <c r="H18" s="103">
        <f t="shared" si="3"/>
        <v>0</v>
      </c>
    </row>
    <row r="19" spans="1:8" x14ac:dyDescent="0.2">
      <c r="A19" s="127"/>
      <c r="B19" s="109"/>
      <c r="C19" s="111"/>
      <c r="D19" s="111"/>
      <c r="E19" s="17">
        <f t="shared" si="0"/>
        <v>0</v>
      </c>
      <c r="F19" s="17" t="b">
        <f t="shared" si="1"/>
        <v>0</v>
      </c>
      <c r="G19" s="19" t="str">
        <f t="shared" si="2"/>
        <v/>
      </c>
      <c r="H19" s="103">
        <f t="shared" si="3"/>
        <v>0</v>
      </c>
    </row>
    <row r="20" spans="1:8" x14ac:dyDescent="0.2">
      <c r="A20" s="127"/>
      <c r="B20" s="109"/>
      <c r="C20" s="111"/>
      <c r="D20" s="111"/>
      <c r="E20" s="17">
        <f t="shared" si="0"/>
        <v>0</v>
      </c>
      <c r="F20" s="17" t="b">
        <f t="shared" si="1"/>
        <v>0</v>
      </c>
      <c r="G20" s="19" t="str">
        <f t="shared" si="2"/>
        <v/>
      </c>
      <c r="H20" s="103">
        <f t="shared" si="3"/>
        <v>0</v>
      </c>
    </row>
    <row r="21" spans="1:8" x14ac:dyDescent="0.2">
      <c r="A21" s="127"/>
      <c r="B21" s="109"/>
      <c r="C21" s="111"/>
      <c r="D21" s="111"/>
      <c r="E21" s="17">
        <f t="shared" si="0"/>
        <v>0</v>
      </c>
      <c r="F21" s="17" t="b">
        <f t="shared" si="1"/>
        <v>0</v>
      </c>
      <c r="G21" s="19" t="str">
        <f t="shared" si="2"/>
        <v/>
      </c>
      <c r="H21" s="103">
        <f t="shared" si="3"/>
        <v>0</v>
      </c>
    </row>
    <row r="22" spans="1:8" x14ac:dyDescent="0.2">
      <c r="A22" s="127"/>
      <c r="B22" s="109"/>
      <c r="C22" s="111"/>
      <c r="D22" s="111"/>
      <c r="E22" s="17">
        <f t="shared" si="0"/>
        <v>0</v>
      </c>
      <c r="F22" s="17" t="b">
        <f t="shared" si="1"/>
        <v>0</v>
      </c>
      <c r="G22" s="19" t="str">
        <f t="shared" si="2"/>
        <v/>
      </c>
      <c r="H22" s="103">
        <f t="shared" si="3"/>
        <v>0</v>
      </c>
    </row>
    <row r="23" spans="1:8" x14ac:dyDescent="0.2">
      <c r="A23" s="127"/>
      <c r="B23" s="109"/>
      <c r="C23" s="111"/>
      <c r="D23" s="111"/>
      <c r="E23" s="17">
        <f t="shared" si="0"/>
        <v>0</v>
      </c>
      <c r="F23" s="17" t="b">
        <f t="shared" si="1"/>
        <v>0</v>
      </c>
      <c r="G23" s="19" t="str">
        <f t="shared" si="2"/>
        <v/>
      </c>
      <c r="H23" s="103">
        <f t="shared" si="3"/>
        <v>0</v>
      </c>
    </row>
    <row r="24" spans="1:8" x14ac:dyDescent="0.2">
      <c r="A24" s="127"/>
      <c r="B24" s="112"/>
      <c r="C24" s="111"/>
      <c r="D24" s="114"/>
      <c r="E24" s="17">
        <f t="shared" si="0"/>
        <v>0</v>
      </c>
      <c r="F24" s="17" t="b">
        <f t="shared" si="1"/>
        <v>0</v>
      </c>
      <c r="G24" s="19" t="str">
        <f t="shared" si="2"/>
        <v/>
      </c>
      <c r="H24" s="103">
        <f t="shared" si="3"/>
        <v>0</v>
      </c>
    </row>
    <row r="25" spans="1:8" x14ac:dyDescent="0.2">
      <c r="A25" s="127"/>
      <c r="B25" s="112"/>
      <c r="C25" s="111"/>
      <c r="D25" s="114"/>
      <c r="E25" s="17">
        <f t="shared" si="0"/>
        <v>0</v>
      </c>
      <c r="F25" s="17" t="b">
        <f t="shared" si="1"/>
        <v>0</v>
      </c>
      <c r="G25" s="19" t="str">
        <f t="shared" si="2"/>
        <v/>
      </c>
      <c r="H25" s="103">
        <f t="shared" si="3"/>
        <v>0</v>
      </c>
    </row>
    <row r="26" spans="1:8" x14ac:dyDescent="0.2">
      <c r="A26" s="127"/>
      <c r="B26" s="112"/>
      <c r="C26" s="111"/>
      <c r="D26" s="114"/>
      <c r="E26" s="17">
        <f t="shared" si="0"/>
        <v>0</v>
      </c>
      <c r="F26" s="17" t="b">
        <f t="shared" si="1"/>
        <v>0</v>
      </c>
      <c r="G26" s="19" t="str">
        <f t="shared" si="2"/>
        <v/>
      </c>
      <c r="H26" s="103">
        <f t="shared" si="3"/>
        <v>0</v>
      </c>
    </row>
    <row r="27" spans="1:8" x14ac:dyDescent="0.2">
      <c r="A27" s="127"/>
      <c r="B27" s="112"/>
      <c r="C27" s="111"/>
      <c r="D27" s="114"/>
      <c r="E27" s="17">
        <f t="shared" si="0"/>
        <v>0</v>
      </c>
      <c r="F27" s="17" t="b">
        <f t="shared" si="1"/>
        <v>0</v>
      </c>
      <c r="G27" s="19" t="str">
        <f t="shared" si="2"/>
        <v/>
      </c>
      <c r="H27" s="103">
        <f t="shared" si="3"/>
        <v>0</v>
      </c>
    </row>
    <row r="28" spans="1:8" x14ac:dyDescent="0.2">
      <c r="A28" s="127"/>
      <c r="B28" s="112"/>
      <c r="C28" s="111"/>
      <c r="D28" s="114"/>
      <c r="E28" s="17">
        <f t="shared" si="0"/>
        <v>0</v>
      </c>
      <c r="F28" s="17" t="b">
        <f t="shared" si="1"/>
        <v>0</v>
      </c>
      <c r="G28" s="19" t="str">
        <f t="shared" si="2"/>
        <v/>
      </c>
      <c r="H28" s="103">
        <f t="shared" si="3"/>
        <v>0</v>
      </c>
    </row>
    <row r="29" spans="1:8" x14ac:dyDescent="0.2">
      <c r="A29" s="127"/>
      <c r="B29" s="112"/>
      <c r="C29" s="111"/>
      <c r="D29" s="114"/>
      <c r="E29" s="17">
        <f t="shared" si="0"/>
        <v>0</v>
      </c>
      <c r="F29" s="17" t="b">
        <f t="shared" si="1"/>
        <v>0</v>
      </c>
      <c r="G29" s="19" t="str">
        <f t="shared" si="2"/>
        <v/>
      </c>
      <c r="H29" s="103">
        <f t="shared" si="3"/>
        <v>0</v>
      </c>
    </row>
    <row r="30" spans="1:8" x14ac:dyDescent="0.2">
      <c r="A30" s="127"/>
      <c r="B30" s="112"/>
      <c r="C30" s="111"/>
      <c r="D30" s="114"/>
      <c r="E30" s="17">
        <f t="shared" si="0"/>
        <v>0</v>
      </c>
      <c r="F30" s="17" t="b">
        <f t="shared" si="1"/>
        <v>0</v>
      </c>
      <c r="G30" s="19" t="str">
        <f t="shared" si="2"/>
        <v/>
      </c>
      <c r="H30" s="103">
        <f t="shared" si="3"/>
        <v>0</v>
      </c>
    </row>
    <row r="31" spans="1:8" x14ac:dyDescent="0.2">
      <c r="A31" s="127"/>
      <c r="B31" s="112"/>
      <c r="C31" s="111"/>
      <c r="D31" s="115"/>
      <c r="E31" s="17">
        <f t="shared" si="0"/>
        <v>0</v>
      </c>
      <c r="F31" s="17" t="b">
        <f t="shared" si="1"/>
        <v>0</v>
      </c>
      <c r="G31" s="19" t="str">
        <f t="shared" si="2"/>
        <v/>
      </c>
      <c r="H31" s="103">
        <f t="shared" si="3"/>
        <v>0</v>
      </c>
    </row>
    <row r="32" spans="1:8" ht="12" customHeight="1" x14ac:dyDescent="0.2">
      <c r="A32" s="127"/>
      <c r="B32" s="112"/>
      <c r="C32" s="111"/>
      <c r="D32" s="115"/>
      <c r="E32" s="17">
        <f t="shared" si="0"/>
        <v>0</v>
      </c>
      <c r="F32" s="17" t="b">
        <f t="shared" si="1"/>
        <v>0</v>
      </c>
      <c r="G32" s="19" t="str">
        <f t="shared" si="2"/>
        <v/>
      </c>
      <c r="H32" s="103">
        <f t="shared" si="3"/>
        <v>0</v>
      </c>
    </row>
    <row r="33" spans="1:8" x14ac:dyDescent="0.2">
      <c r="A33" s="127"/>
      <c r="B33" s="112"/>
      <c r="C33" s="111"/>
      <c r="D33" s="115"/>
      <c r="E33" s="17">
        <f t="shared" si="0"/>
        <v>0</v>
      </c>
      <c r="F33" s="17" t="b">
        <f t="shared" si="1"/>
        <v>0</v>
      </c>
      <c r="G33" s="19" t="str">
        <f t="shared" si="2"/>
        <v/>
      </c>
      <c r="H33" s="103">
        <f t="shared" si="3"/>
        <v>0</v>
      </c>
    </row>
    <row r="34" spans="1:8" x14ac:dyDescent="0.2">
      <c r="A34" s="127"/>
      <c r="B34" s="112"/>
      <c r="C34" s="111"/>
      <c r="D34" s="115"/>
      <c r="E34" s="17">
        <f t="shared" si="0"/>
        <v>0</v>
      </c>
      <c r="F34" s="17" t="b">
        <f t="shared" si="1"/>
        <v>0</v>
      </c>
      <c r="G34" s="19" t="str">
        <f t="shared" si="2"/>
        <v/>
      </c>
      <c r="H34" s="103">
        <f t="shared" si="3"/>
        <v>0</v>
      </c>
    </row>
    <row r="35" spans="1:8" x14ac:dyDescent="0.2">
      <c r="A35" s="127"/>
      <c r="B35" s="116"/>
      <c r="C35" s="111"/>
      <c r="D35" s="117"/>
      <c r="E35" s="17">
        <f t="shared" si="0"/>
        <v>0</v>
      </c>
      <c r="F35" s="17" t="b">
        <f t="shared" si="1"/>
        <v>0</v>
      </c>
      <c r="G35" s="19" t="str">
        <f t="shared" si="2"/>
        <v/>
      </c>
      <c r="H35" s="103">
        <f t="shared" si="3"/>
        <v>0</v>
      </c>
    </row>
    <row r="36" spans="1:8" x14ac:dyDescent="0.2">
      <c r="A36" s="127"/>
      <c r="B36" s="116"/>
      <c r="C36" s="111"/>
      <c r="D36" s="117"/>
      <c r="E36" s="17">
        <f t="shared" si="0"/>
        <v>0</v>
      </c>
      <c r="F36" s="17" t="b">
        <f t="shared" si="1"/>
        <v>0</v>
      </c>
      <c r="G36" s="19" t="str">
        <f t="shared" si="2"/>
        <v/>
      </c>
      <c r="H36" s="103">
        <f t="shared" si="3"/>
        <v>0</v>
      </c>
    </row>
    <row r="37" spans="1:8" x14ac:dyDescent="0.2">
      <c r="A37" s="127"/>
      <c r="B37" s="116"/>
      <c r="C37" s="111"/>
      <c r="D37" s="117"/>
      <c r="E37" s="17">
        <f t="shared" si="0"/>
        <v>0</v>
      </c>
      <c r="F37" s="17" t="b">
        <f t="shared" si="1"/>
        <v>0</v>
      </c>
      <c r="G37" s="19" t="str">
        <f t="shared" si="2"/>
        <v/>
      </c>
      <c r="H37" s="103">
        <f t="shared" si="3"/>
        <v>0</v>
      </c>
    </row>
    <row r="38" spans="1:8" x14ac:dyDescent="0.2">
      <c r="A38" s="127"/>
      <c r="B38" s="108"/>
      <c r="C38" s="111"/>
      <c r="D38" s="114"/>
      <c r="E38" s="17">
        <f t="shared" si="0"/>
        <v>0</v>
      </c>
      <c r="F38" s="17" t="b">
        <f t="shared" si="1"/>
        <v>0</v>
      </c>
      <c r="G38" s="19" t="str">
        <f t="shared" si="2"/>
        <v/>
      </c>
      <c r="H38" s="103">
        <f t="shared" si="3"/>
        <v>0</v>
      </c>
    </row>
    <row r="39" spans="1:8" x14ac:dyDescent="0.2">
      <c r="A39" s="127"/>
      <c r="B39" s="108"/>
      <c r="C39" s="111"/>
      <c r="D39" s="114"/>
      <c r="E39" s="17">
        <f t="shared" si="0"/>
        <v>0</v>
      </c>
      <c r="F39" s="17" t="b">
        <f t="shared" si="1"/>
        <v>0</v>
      </c>
      <c r="G39" s="19" t="str">
        <f t="shared" si="2"/>
        <v/>
      </c>
      <c r="H39" s="103">
        <f t="shared" si="3"/>
        <v>0</v>
      </c>
    </row>
    <row r="40" spans="1:8" x14ac:dyDescent="0.2">
      <c r="A40" s="127"/>
      <c r="B40" s="108"/>
      <c r="C40" s="111"/>
      <c r="D40" s="114"/>
      <c r="E40" s="17">
        <f t="shared" si="0"/>
        <v>0</v>
      </c>
      <c r="F40" s="17" t="b">
        <f t="shared" si="1"/>
        <v>0</v>
      </c>
      <c r="G40" s="19" t="str">
        <f t="shared" si="2"/>
        <v/>
      </c>
      <c r="H40" s="103">
        <f t="shared" si="3"/>
        <v>0</v>
      </c>
    </row>
    <row r="41" spans="1:8" x14ac:dyDescent="0.2">
      <c r="A41" s="127"/>
      <c r="B41" s="108"/>
      <c r="C41" s="111"/>
      <c r="D41" s="114"/>
      <c r="E41" s="17">
        <f t="shared" si="0"/>
        <v>0</v>
      </c>
      <c r="F41" s="17" t="b">
        <f t="shared" si="1"/>
        <v>0</v>
      </c>
      <c r="G41" s="19" t="str">
        <f t="shared" si="2"/>
        <v/>
      </c>
      <c r="H41" s="103">
        <f t="shared" si="3"/>
        <v>0</v>
      </c>
    </row>
    <row r="42" spans="1:8" x14ac:dyDescent="0.2">
      <c r="A42" s="127"/>
      <c r="B42" s="108"/>
      <c r="C42" s="111"/>
      <c r="D42" s="114"/>
      <c r="E42" s="17">
        <f t="shared" si="0"/>
        <v>0</v>
      </c>
      <c r="F42" s="17" t="b">
        <f t="shared" si="1"/>
        <v>0</v>
      </c>
      <c r="G42" s="19" t="str">
        <f t="shared" si="2"/>
        <v/>
      </c>
      <c r="H42" s="103">
        <f t="shared" si="3"/>
        <v>0</v>
      </c>
    </row>
    <row r="43" spans="1:8" x14ac:dyDescent="0.2">
      <c r="A43" s="127"/>
      <c r="B43" s="108"/>
      <c r="C43" s="111"/>
      <c r="D43" s="114"/>
      <c r="E43" s="17">
        <f t="shared" si="0"/>
        <v>0</v>
      </c>
      <c r="F43" s="17" t="b">
        <f t="shared" si="1"/>
        <v>0</v>
      </c>
      <c r="G43" s="19" t="str">
        <f t="shared" si="2"/>
        <v/>
      </c>
      <c r="H43" s="103">
        <f t="shared" si="3"/>
        <v>0</v>
      </c>
    </row>
    <row r="44" spans="1:8" x14ac:dyDescent="0.2">
      <c r="A44" s="127"/>
      <c r="B44" s="108"/>
      <c r="C44" s="111"/>
      <c r="D44" s="114"/>
      <c r="E44" s="17">
        <f t="shared" si="0"/>
        <v>0</v>
      </c>
      <c r="F44" s="17" t="b">
        <f t="shared" si="1"/>
        <v>0</v>
      </c>
      <c r="G44" s="19" t="str">
        <f t="shared" si="2"/>
        <v/>
      </c>
      <c r="H44" s="103">
        <f t="shared" si="3"/>
        <v>0</v>
      </c>
    </row>
    <row r="45" spans="1:8" x14ac:dyDescent="0.2">
      <c r="A45" s="127"/>
      <c r="B45" s="108"/>
      <c r="C45" s="111"/>
      <c r="D45" s="114"/>
      <c r="E45" s="17">
        <f t="shared" si="0"/>
        <v>0</v>
      </c>
      <c r="F45" s="17" t="b">
        <f t="shared" si="1"/>
        <v>0</v>
      </c>
      <c r="G45" s="19" t="str">
        <f t="shared" si="2"/>
        <v/>
      </c>
      <c r="H45" s="103">
        <f t="shared" si="3"/>
        <v>0</v>
      </c>
    </row>
    <row r="46" spans="1:8" x14ac:dyDescent="0.2">
      <c r="A46" s="127"/>
      <c r="B46" s="108"/>
      <c r="C46" s="111"/>
      <c r="D46" s="114"/>
      <c r="E46" s="17">
        <f t="shared" si="0"/>
        <v>0</v>
      </c>
      <c r="F46" s="17" t="b">
        <f t="shared" si="1"/>
        <v>0</v>
      </c>
      <c r="G46" s="19" t="str">
        <f t="shared" si="2"/>
        <v/>
      </c>
      <c r="H46" s="103">
        <f t="shared" si="3"/>
        <v>0</v>
      </c>
    </row>
    <row r="47" spans="1:8" x14ac:dyDescent="0.2">
      <c r="A47" s="127"/>
      <c r="B47" s="108"/>
      <c r="C47" s="111"/>
      <c r="D47" s="114"/>
      <c r="E47" s="17">
        <f t="shared" si="0"/>
        <v>0</v>
      </c>
      <c r="F47" s="17" t="b">
        <f t="shared" si="1"/>
        <v>0</v>
      </c>
      <c r="G47" s="19" t="str">
        <f t="shared" si="2"/>
        <v/>
      </c>
      <c r="H47" s="103">
        <f t="shared" si="3"/>
        <v>0</v>
      </c>
    </row>
    <row r="48" spans="1:8" x14ac:dyDescent="0.2">
      <c r="A48" s="127"/>
      <c r="B48" s="108"/>
      <c r="C48" s="111"/>
      <c r="D48" s="114"/>
      <c r="E48" s="17">
        <f t="shared" si="0"/>
        <v>0</v>
      </c>
      <c r="F48" s="17" t="b">
        <f t="shared" si="1"/>
        <v>0</v>
      </c>
      <c r="G48" s="19" t="str">
        <f t="shared" si="2"/>
        <v/>
      </c>
      <c r="H48" s="103">
        <f t="shared" si="3"/>
        <v>0</v>
      </c>
    </row>
    <row r="49" spans="1:8" x14ac:dyDescent="0.2">
      <c r="A49" s="127"/>
      <c r="B49" s="108"/>
      <c r="C49" s="111"/>
      <c r="D49" s="114"/>
      <c r="E49" s="17">
        <f t="shared" si="0"/>
        <v>0</v>
      </c>
      <c r="F49" s="17" t="b">
        <f t="shared" si="1"/>
        <v>0</v>
      </c>
      <c r="G49" s="19" t="str">
        <f t="shared" si="2"/>
        <v/>
      </c>
      <c r="H49" s="103">
        <f t="shared" si="3"/>
        <v>0</v>
      </c>
    </row>
    <row r="50" spans="1:8" x14ac:dyDescent="0.2">
      <c r="A50" s="127"/>
      <c r="B50" s="108"/>
      <c r="C50" s="111"/>
      <c r="D50" s="114"/>
      <c r="E50" s="17">
        <f t="shared" si="0"/>
        <v>0</v>
      </c>
      <c r="F50" s="17" t="b">
        <f t="shared" si="1"/>
        <v>0</v>
      </c>
      <c r="G50" s="19" t="str">
        <f t="shared" si="2"/>
        <v/>
      </c>
      <c r="H50" s="103">
        <f t="shared" si="3"/>
        <v>0</v>
      </c>
    </row>
    <row r="51" spans="1:8" x14ac:dyDescent="0.2">
      <c r="A51" s="127"/>
      <c r="B51" s="108"/>
      <c r="C51" s="111"/>
      <c r="D51" s="114"/>
      <c r="E51" s="17">
        <f t="shared" si="0"/>
        <v>0</v>
      </c>
      <c r="F51" s="17" t="b">
        <f t="shared" si="1"/>
        <v>0</v>
      </c>
      <c r="G51" s="19" t="str">
        <f t="shared" si="2"/>
        <v/>
      </c>
      <c r="H51" s="103">
        <f t="shared" si="3"/>
        <v>0</v>
      </c>
    </row>
    <row r="52" spans="1:8" x14ac:dyDescent="0.2">
      <c r="A52" s="127"/>
      <c r="B52" s="108"/>
      <c r="C52" s="111"/>
      <c r="D52" s="114"/>
      <c r="E52" s="17">
        <f t="shared" si="0"/>
        <v>0</v>
      </c>
      <c r="F52" s="17" t="b">
        <f t="shared" si="1"/>
        <v>0</v>
      </c>
      <c r="G52" s="19" t="str">
        <f t="shared" si="2"/>
        <v/>
      </c>
      <c r="H52" s="103">
        <f t="shared" si="3"/>
        <v>0</v>
      </c>
    </row>
    <row r="53" spans="1:8" x14ac:dyDescent="0.2">
      <c r="A53" s="127"/>
      <c r="B53" s="108"/>
      <c r="C53" s="111"/>
      <c r="D53" s="114"/>
      <c r="E53" s="17">
        <f t="shared" si="0"/>
        <v>0</v>
      </c>
      <c r="F53" s="17" t="b">
        <f t="shared" si="1"/>
        <v>0</v>
      </c>
      <c r="G53" s="19" t="str">
        <f t="shared" si="2"/>
        <v/>
      </c>
      <c r="H53" s="103">
        <f t="shared" si="3"/>
        <v>0</v>
      </c>
    </row>
    <row r="54" spans="1:8" ht="13.5" customHeight="1" x14ac:dyDescent="0.2">
      <c r="A54" s="127"/>
      <c r="B54" s="108"/>
      <c r="C54" s="111"/>
      <c r="D54" s="114"/>
      <c r="E54" s="17">
        <f t="shared" si="0"/>
        <v>0</v>
      </c>
      <c r="F54" s="17" t="b">
        <f t="shared" si="1"/>
        <v>0</v>
      </c>
      <c r="G54" s="19" t="str">
        <f t="shared" si="2"/>
        <v/>
      </c>
      <c r="H54" s="103">
        <f t="shared" si="3"/>
        <v>0</v>
      </c>
    </row>
    <row r="55" spans="1:8" x14ac:dyDescent="0.2">
      <c r="A55" s="127"/>
      <c r="B55" s="108"/>
      <c r="C55" s="111"/>
      <c r="D55" s="114"/>
      <c r="E55" s="17">
        <f t="shared" si="0"/>
        <v>0</v>
      </c>
      <c r="F55" s="17" t="b">
        <f t="shared" si="1"/>
        <v>0</v>
      </c>
      <c r="G55" s="19" t="str">
        <f t="shared" si="2"/>
        <v/>
      </c>
      <c r="H55" s="103">
        <f t="shared" si="3"/>
        <v>0</v>
      </c>
    </row>
    <row r="56" spans="1:8" x14ac:dyDescent="0.2">
      <c r="A56" s="127"/>
      <c r="B56" s="108"/>
      <c r="C56" s="111"/>
      <c r="D56" s="114"/>
      <c r="E56" s="17">
        <f t="shared" si="0"/>
        <v>0</v>
      </c>
      <c r="F56" s="17" t="b">
        <f t="shared" si="1"/>
        <v>0</v>
      </c>
      <c r="G56" s="19" t="str">
        <f t="shared" si="2"/>
        <v/>
      </c>
      <c r="H56" s="103">
        <f t="shared" si="3"/>
        <v>0</v>
      </c>
    </row>
    <row r="57" spans="1:8" x14ac:dyDescent="0.2">
      <c r="A57" s="127"/>
      <c r="B57" s="108"/>
      <c r="C57" s="111"/>
      <c r="D57" s="114"/>
      <c r="E57" s="17">
        <f t="shared" si="0"/>
        <v>0</v>
      </c>
      <c r="F57" s="17" t="b">
        <f t="shared" si="1"/>
        <v>0</v>
      </c>
      <c r="G57" s="19" t="str">
        <f t="shared" si="2"/>
        <v/>
      </c>
      <c r="H57" s="103">
        <f t="shared" si="3"/>
        <v>0</v>
      </c>
    </row>
    <row r="58" spans="1:8" x14ac:dyDescent="0.2">
      <c r="A58" s="128"/>
      <c r="B58" s="108"/>
      <c r="C58" s="111"/>
      <c r="D58" s="114"/>
      <c r="E58" s="17">
        <f t="shared" si="0"/>
        <v>0</v>
      </c>
      <c r="F58" s="17" t="b">
        <f t="shared" si="1"/>
        <v>0</v>
      </c>
      <c r="G58" s="19" t="str">
        <f t="shared" si="2"/>
        <v/>
      </c>
      <c r="H58" s="103">
        <f t="shared" si="3"/>
        <v>0</v>
      </c>
    </row>
    <row r="59" spans="1:8" x14ac:dyDescent="0.2">
      <c r="H59" s="102"/>
    </row>
    <row r="60" spans="1:8" x14ac:dyDescent="0.2">
      <c r="H60" s="102"/>
    </row>
    <row r="61" spans="1:8" x14ac:dyDescent="0.2">
      <c r="H61" s="102"/>
    </row>
    <row r="62" spans="1:8" x14ac:dyDescent="0.2">
      <c r="H62" s="102"/>
    </row>
  </sheetData>
  <sheetProtection password="DCF5" sheet="1" insertRows="0" selectLockedCells="1"/>
  <protectedRanges>
    <protectedRange sqref="E11:E58 D38:D58" name="Saisie"/>
    <protectedRange sqref="D11:D34 C11:C58" name="Saisie_1"/>
    <protectedRange sqref="D35:D37" name="Saisie_3"/>
  </protectedRanges>
  <mergeCells count="8">
    <mergeCell ref="J1:J5"/>
    <mergeCell ref="C8:D9"/>
    <mergeCell ref="F8:G9"/>
    <mergeCell ref="A11:A58"/>
    <mergeCell ref="E8:E10"/>
    <mergeCell ref="D5:G5"/>
    <mergeCell ref="B3:E3"/>
    <mergeCell ref="B2:E2"/>
  </mergeCells>
  <phoneticPr fontId="5" type="noConversion"/>
  <conditionalFormatting sqref="F11:F58">
    <cfRule type="cellIs" dxfId="31" priority="1" stopIfTrue="1" operator="equal">
      <formula>"&lt; Seuil"</formula>
    </cfRule>
    <cfRule type="expression" dxfId="30" priority="2" stopIfTrue="1">
      <formula>NOT(ISNUMBER($F11))</formula>
    </cfRule>
  </conditionalFormatting>
  <conditionalFormatting sqref="D11:D30 E11:E58 D35:D37">
    <cfRule type="expression" dxfId="29" priority="3" stopIfTrue="1">
      <formula>NOT(ISNUMBER(D11))</formula>
    </cfRule>
  </conditionalFormatting>
  <conditionalFormatting sqref="G11:G58">
    <cfRule type="expression" dxfId="28" priority="4" stopIfTrue="1">
      <formula>IF(H11=1,1,0)</formula>
    </cfRule>
    <cfRule type="expression" dxfId="27" priority="5" stopIfTrue="1">
      <formula>IF(H11=2,1,0)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showGridLines="0" workbookViewId="0">
      <selection activeCell="B11" activeCellId="3" sqref="B2:D2 B3:D3 D5:G5 B11:D58"/>
    </sheetView>
  </sheetViews>
  <sheetFormatPr baseColWidth="10" defaultColWidth="11.42578125" defaultRowHeight="12.75" x14ac:dyDescent="0.2"/>
  <cols>
    <col min="1" max="1" width="14.140625" style="1" customWidth="1"/>
    <col min="2" max="2" width="14" style="1" customWidth="1"/>
    <col min="3" max="5" width="11.42578125" style="1" customWidth="1"/>
    <col min="6" max="6" width="11.28515625" style="1" bestFit="1" customWidth="1"/>
    <col min="7" max="7" width="11.7109375" style="14" customWidth="1"/>
    <col min="8" max="8" width="14.85546875" style="1" bestFit="1" customWidth="1"/>
    <col min="9" max="9" width="24.42578125" style="1" bestFit="1" customWidth="1"/>
    <col min="10" max="10" width="5.5703125" style="1" customWidth="1"/>
    <col min="11" max="11" width="6.7109375" style="1" bestFit="1" customWidth="1"/>
    <col min="12" max="12" width="5.42578125" style="1" bestFit="1" customWidth="1"/>
    <col min="13" max="13" width="8.28515625" style="1" customWidth="1"/>
    <col min="14" max="16384" width="11.42578125" style="1"/>
  </cols>
  <sheetData>
    <row r="1" spans="1:16" x14ac:dyDescent="0.2">
      <c r="J1" s="122" t="s">
        <v>33</v>
      </c>
    </row>
    <row r="2" spans="1:16" ht="15.75" x14ac:dyDescent="0.25">
      <c r="A2" s="21" t="s">
        <v>13</v>
      </c>
      <c r="B2" s="121"/>
      <c r="C2" s="121"/>
      <c r="D2" s="121"/>
      <c r="F2" s="21"/>
      <c r="G2" s="22"/>
      <c r="J2" s="122"/>
    </row>
    <row r="3" spans="1:16" ht="15.75" x14ac:dyDescent="0.25">
      <c r="A3" s="21" t="s">
        <v>14</v>
      </c>
      <c r="B3" s="121"/>
      <c r="C3" s="121"/>
      <c r="D3" s="121"/>
      <c r="F3" s="21"/>
      <c r="G3" s="22"/>
      <c r="J3" s="122"/>
    </row>
    <row r="4" spans="1:16" ht="15.75" x14ac:dyDescent="0.25">
      <c r="A4" s="21"/>
      <c r="B4" s="21"/>
      <c r="C4" s="21"/>
      <c r="D4" s="21"/>
      <c r="E4" s="21"/>
      <c r="F4" s="21"/>
      <c r="G4" s="22"/>
      <c r="J4" s="122"/>
    </row>
    <row r="5" spans="1:16" ht="15.6" customHeight="1" x14ac:dyDescent="0.25">
      <c r="A5" s="21" t="s">
        <v>15</v>
      </c>
      <c r="B5" s="21"/>
      <c r="C5" s="21"/>
      <c r="D5" s="121"/>
      <c r="E5" s="121"/>
      <c r="F5" s="121"/>
      <c r="G5" s="121"/>
      <c r="J5" s="123"/>
    </row>
    <row r="6" spans="1:16" ht="15.75" x14ac:dyDescent="0.25">
      <c r="A6" s="21"/>
      <c r="B6" s="21"/>
      <c r="C6" s="21"/>
      <c r="D6" s="21"/>
      <c r="E6" s="21"/>
      <c r="F6" s="21"/>
      <c r="G6" s="22"/>
      <c r="I6" s="9" t="s">
        <v>8</v>
      </c>
      <c r="J6" s="13">
        <v>0.1</v>
      </c>
      <c r="L6" s="30"/>
      <c r="M6" s="30"/>
      <c r="N6" s="23" t="s">
        <v>40</v>
      </c>
      <c r="O6" s="31">
        <v>6</v>
      </c>
    </row>
    <row r="7" spans="1:16" x14ac:dyDescent="0.2">
      <c r="C7" s="24"/>
      <c r="D7" s="24"/>
      <c r="E7" s="24"/>
    </row>
    <row r="8" spans="1:16" x14ac:dyDescent="0.2">
      <c r="B8" s="28"/>
      <c r="C8" s="132" t="s">
        <v>27</v>
      </c>
      <c r="D8" s="133"/>
      <c r="E8" s="148" t="s">
        <v>17</v>
      </c>
      <c r="F8" s="136" t="s">
        <v>3</v>
      </c>
      <c r="G8" s="137"/>
      <c r="H8" s="102"/>
    </row>
    <row r="9" spans="1:16" ht="25.5" customHeight="1" x14ac:dyDescent="0.2">
      <c r="B9" s="29" t="s">
        <v>52</v>
      </c>
      <c r="C9" s="134"/>
      <c r="D9" s="135"/>
      <c r="E9" s="130"/>
      <c r="F9" s="138"/>
      <c r="G9" s="139"/>
      <c r="H9" s="102"/>
    </row>
    <row r="10" spans="1:16" ht="25.5" x14ac:dyDescent="0.2">
      <c r="B10" s="27" t="s">
        <v>9</v>
      </c>
      <c r="C10" s="27" t="s">
        <v>1</v>
      </c>
      <c r="D10" s="27" t="s">
        <v>2</v>
      </c>
      <c r="E10" s="131"/>
      <c r="F10" s="32" t="s">
        <v>30</v>
      </c>
      <c r="G10" s="32" t="s">
        <v>48</v>
      </c>
      <c r="H10" s="102"/>
    </row>
    <row r="11" spans="1:16" x14ac:dyDescent="0.2">
      <c r="A11" s="126" t="s">
        <v>21</v>
      </c>
      <c r="B11" s="112"/>
      <c r="C11" s="114"/>
      <c r="D11" s="114"/>
      <c r="E11" s="17">
        <f t="shared" ref="E11:E58" si="0">(D11+C11)/2</f>
        <v>0</v>
      </c>
      <c r="F11" s="17" t="b">
        <f>IF(ISNUMBER(C11)=TRUE,IF(ISNUMBER(D11)=TRUE,IF(AND(C11&lt;$O$6,D11&lt;$O$6),"&lt; Seuil",C11-E11)))</f>
        <v>0</v>
      </c>
      <c r="G11" s="19" t="str">
        <f t="shared" ref="G11:G58" si="1">IF(F11="&lt; Seuil","Bon",IF(F11=FALSE,"",ABS((F11)/E11)))</f>
        <v/>
      </c>
      <c r="H11" s="103">
        <f>IF(G11="Bon",1,IF(NOT(ISNUMBER(G11)),0,IF(G11&lt;=$J$6,1,IF(G11&gt;$J$6,2))))</f>
        <v>0</v>
      </c>
      <c r="I11" s="2" t="s">
        <v>7</v>
      </c>
      <c r="J11" s="3">
        <f>COUNTIF(H11:H58,"&lt;&gt;0")</f>
        <v>0</v>
      </c>
      <c r="K11" s="4" t="s">
        <v>4</v>
      </c>
      <c r="L11" s="4"/>
    </row>
    <row r="12" spans="1:16" x14ac:dyDescent="0.2">
      <c r="A12" s="127"/>
      <c r="B12" s="112"/>
      <c r="C12" s="114"/>
      <c r="D12" s="114"/>
      <c r="E12" s="17">
        <f t="shared" si="0"/>
        <v>0</v>
      </c>
      <c r="F12" s="17" t="b">
        <f t="shared" ref="F12:F58" si="2">IF(ISNUMBER(C12)=TRUE,IF(ISNUMBER(D12)=TRUE,IF(AND(C12&lt;$O$6,D12&lt;$O$6),"&lt; Seuil",C12-E12)))</f>
        <v>0</v>
      </c>
      <c r="G12" s="19" t="str">
        <f t="shared" si="1"/>
        <v/>
      </c>
      <c r="H12" s="103">
        <f t="shared" ref="H12:H58" si="3">IF(G12="Bon",1,IF(NOT(ISNUMBER(G12)),0,IF(G12&lt;=$J$6,1,IF(G12&gt;$J$6,2))))</f>
        <v>0</v>
      </c>
      <c r="P12" s="10"/>
    </row>
    <row r="13" spans="1:16" x14ac:dyDescent="0.2">
      <c r="A13" s="127"/>
      <c r="B13" s="112"/>
      <c r="C13" s="114"/>
      <c r="D13" s="114"/>
      <c r="E13" s="17">
        <f t="shared" si="0"/>
        <v>0</v>
      </c>
      <c r="F13" s="17" t="b">
        <f t="shared" si="2"/>
        <v>0</v>
      </c>
      <c r="G13" s="19" t="str">
        <f t="shared" si="1"/>
        <v/>
      </c>
      <c r="H13" s="103">
        <f t="shared" si="3"/>
        <v>0</v>
      </c>
      <c r="I13" s="2" t="s">
        <v>23</v>
      </c>
      <c r="J13" s="10">
        <f>COUNTIF(H11:H58,"=1")</f>
        <v>0</v>
      </c>
      <c r="K13" s="4" t="s">
        <v>4</v>
      </c>
      <c r="L13" s="4" t="s">
        <v>5</v>
      </c>
      <c r="M13" s="11" t="e">
        <f>ROUND(J13/$J$11,2)</f>
        <v>#DIV/0!</v>
      </c>
      <c r="N13" s="1" t="s">
        <v>6</v>
      </c>
    </row>
    <row r="14" spans="1:16" x14ac:dyDescent="0.2">
      <c r="A14" s="127"/>
      <c r="B14" s="112"/>
      <c r="C14" s="114"/>
      <c r="D14" s="114"/>
      <c r="E14" s="17">
        <f t="shared" si="0"/>
        <v>0</v>
      </c>
      <c r="F14" s="17" t="b">
        <f t="shared" si="2"/>
        <v>0</v>
      </c>
      <c r="G14" s="19" t="str">
        <f t="shared" si="1"/>
        <v/>
      </c>
      <c r="H14" s="103">
        <f t="shared" si="3"/>
        <v>0</v>
      </c>
      <c r="I14" s="2" t="s">
        <v>24</v>
      </c>
      <c r="J14" s="7">
        <f>COUNTIF(H11:H58,"=2")</f>
        <v>0</v>
      </c>
      <c r="K14" s="4" t="s">
        <v>4</v>
      </c>
      <c r="L14" s="4" t="s">
        <v>5</v>
      </c>
      <c r="M14" s="8" t="e">
        <f>ROUND(J14/$J$11,2)</f>
        <v>#DIV/0!</v>
      </c>
      <c r="N14" s="1" t="s">
        <v>6</v>
      </c>
    </row>
    <row r="15" spans="1:16" x14ac:dyDescent="0.2">
      <c r="A15" s="127"/>
      <c r="B15" s="112"/>
      <c r="C15" s="114"/>
      <c r="D15" s="114"/>
      <c r="E15" s="17">
        <f t="shared" si="0"/>
        <v>0</v>
      </c>
      <c r="F15" s="17" t="b">
        <f t="shared" si="2"/>
        <v>0</v>
      </c>
      <c r="G15" s="19" t="str">
        <f t="shared" si="1"/>
        <v/>
      </c>
      <c r="H15" s="103">
        <f t="shared" si="3"/>
        <v>0</v>
      </c>
    </row>
    <row r="16" spans="1:16" x14ac:dyDescent="0.2">
      <c r="A16" s="127"/>
      <c r="B16" s="112"/>
      <c r="C16" s="114"/>
      <c r="D16" s="114"/>
      <c r="E16" s="17">
        <f t="shared" si="0"/>
        <v>0</v>
      </c>
      <c r="F16" s="17" t="b">
        <f t="shared" si="2"/>
        <v>0</v>
      </c>
      <c r="G16" s="19" t="str">
        <f t="shared" si="1"/>
        <v/>
      </c>
      <c r="H16" s="103">
        <f t="shared" si="3"/>
        <v>0</v>
      </c>
    </row>
    <row r="17" spans="1:8" x14ac:dyDescent="0.2">
      <c r="A17" s="127"/>
      <c r="B17" s="112"/>
      <c r="C17" s="114"/>
      <c r="D17" s="114"/>
      <c r="E17" s="17">
        <f t="shared" si="0"/>
        <v>0</v>
      </c>
      <c r="F17" s="17" t="b">
        <f t="shared" si="2"/>
        <v>0</v>
      </c>
      <c r="G17" s="19" t="str">
        <f t="shared" si="1"/>
        <v/>
      </c>
      <c r="H17" s="103">
        <f t="shared" si="3"/>
        <v>0</v>
      </c>
    </row>
    <row r="18" spans="1:8" x14ac:dyDescent="0.2">
      <c r="A18" s="127"/>
      <c r="B18" s="112"/>
      <c r="C18" s="114"/>
      <c r="D18" s="114"/>
      <c r="E18" s="17">
        <f t="shared" si="0"/>
        <v>0</v>
      </c>
      <c r="F18" s="17" t="b">
        <f t="shared" si="2"/>
        <v>0</v>
      </c>
      <c r="G18" s="19" t="str">
        <f t="shared" si="1"/>
        <v/>
      </c>
      <c r="H18" s="103">
        <f t="shared" si="3"/>
        <v>0</v>
      </c>
    </row>
    <row r="19" spans="1:8" x14ac:dyDescent="0.2">
      <c r="A19" s="127"/>
      <c r="B19" s="112"/>
      <c r="C19" s="114"/>
      <c r="D19" s="114"/>
      <c r="E19" s="17">
        <f t="shared" si="0"/>
        <v>0</v>
      </c>
      <c r="F19" s="17" t="b">
        <f t="shared" si="2"/>
        <v>0</v>
      </c>
      <c r="G19" s="19" t="str">
        <f t="shared" si="1"/>
        <v/>
      </c>
      <c r="H19" s="103">
        <f t="shared" si="3"/>
        <v>0</v>
      </c>
    </row>
    <row r="20" spans="1:8" x14ac:dyDescent="0.2">
      <c r="A20" s="127"/>
      <c r="B20" s="112"/>
      <c r="C20" s="114"/>
      <c r="D20" s="114"/>
      <c r="E20" s="17">
        <f t="shared" si="0"/>
        <v>0</v>
      </c>
      <c r="F20" s="17" t="b">
        <f t="shared" si="2"/>
        <v>0</v>
      </c>
      <c r="G20" s="19" t="str">
        <f t="shared" si="1"/>
        <v/>
      </c>
      <c r="H20" s="103">
        <f t="shared" si="3"/>
        <v>0</v>
      </c>
    </row>
    <row r="21" spans="1:8" x14ac:dyDescent="0.2">
      <c r="A21" s="127"/>
      <c r="B21" s="112"/>
      <c r="C21" s="114"/>
      <c r="D21" s="114"/>
      <c r="E21" s="17">
        <f t="shared" si="0"/>
        <v>0</v>
      </c>
      <c r="F21" s="17" t="b">
        <f t="shared" si="2"/>
        <v>0</v>
      </c>
      <c r="G21" s="19" t="str">
        <f t="shared" si="1"/>
        <v/>
      </c>
      <c r="H21" s="103">
        <f t="shared" si="3"/>
        <v>0</v>
      </c>
    </row>
    <row r="22" spans="1:8" x14ac:dyDescent="0.2">
      <c r="A22" s="127"/>
      <c r="B22" s="112"/>
      <c r="C22" s="114"/>
      <c r="D22" s="114"/>
      <c r="E22" s="17">
        <f t="shared" si="0"/>
        <v>0</v>
      </c>
      <c r="F22" s="17" t="b">
        <f t="shared" si="2"/>
        <v>0</v>
      </c>
      <c r="G22" s="19" t="str">
        <f t="shared" si="1"/>
        <v/>
      </c>
      <c r="H22" s="103">
        <f t="shared" si="3"/>
        <v>0</v>
      </c>
    </row>
    <row r="23" spans="1:8" x14ac:dyDescent="0.2">
      <c r="A23" s="127"/>
      <c r="B23" s="112"/>
      <c r="C23" s="114"/>
      <c r="D23" s="114"/>
      <c r="E23" s="17">
        <f t="shared" si="0"/>
        <v>0</v>
      </c>
      <c r="F23" s="17" t="b">
        <f t="shared" si="2"/>
        <v>0</v>
      </c>
      <c r="G23" s="19" t="str">
        <f t="shared" si="1"/>
        <v/>
      </c>
      <c r="H23" s="103">
        <f t="shared" si="3"/>
        <v>0</v>
      </c>
    </row>
    <row r="24" spans="1:8" x14ac:dyDescent="0.2">
      <c r="A24" s="127"/>
      <c r="B24" s="112"/>
      <c r="C24" s="114"/>
      <c r="D24" s="114"/>
      <c r="E24" s="17">
        <f t="shared" si="0"/>
        <v>0</v>
      </c>
      <c r="F24" s="17" t="b">
        <f t="shared" si="2"/>
        <v>0</v>
      </c>
      <c r="G24" s="19" t="str">
        <f t="shared" si="1"/>
        <v/>
      </c>
      <c r="H24" s="103">
        <f t="shared" si="3"/>
        <v>0</v>
      </c>
    </row>
    <row r="25" spans="1:8" x14ac:dyDescent="0.2">
      <c r="A25" s="127"/>
      <c r="B25" s="112"/>
      <c r="C25" s="114"/>
      <c r="D25" s="114"/>
      <c r="E25" s="17">
        <f t="shared" si="0"/>
        <v>0</v>
      </c>
      <c r="F25" s="17" t="b">
        <f t="shared" si="2"/>
        <v>0</v>
      </c>
      <c r="G25" s="19" t="str">
        <f t="shared" si="1"/>
        <v/>
      </c>
      <c r="H25" s="103">
        <f t="shared" si="3"/>
        <v>0</v>
      </c>
    </row>
    <row r="26" spans="1:8" x14ac:dyDescent="0.2">
      <c r="A26" s="127"/>
      <c r="B26" s="112"/>
      <c r="C26" s="114"/>
      <c r="D26" s="114"/>
      <c r="E26" s="17">
        <f t="shared" si="0"/>
        <v>0</v>
      </c>
      <c r="F26" s="17" t="b">
        <f t="shared" si="2"/>
        <v>0</v>
      </c>
      <c r="G26" s="19" t="str">
        <f t="shared" si="1"/>
        <v/>
      </c>
      <c r="H26" s="103">
        <f t="shared" si="3"/>
        <v>0</v>
      </c>
    </row>
    <row r="27" spans="1:8" x14ac:dyDescent="0.2">
      <c r="A27" s="127"/>
      <c r="B27" s="112"/>
      <c r="C27" s="114"/>
      <c r="D27" s="114"/>
      <c r="E27" s="17">
        <f t="shared" si="0"/>
        <v>0</v>
      </c>
      <c r="F27" s="17" t="b">
        <f t="shared" si="2"/>
        <v>0</v>
      </c>
      <c r="G27" s="19" t="str">
        <f t="shared" si="1"/>
        <v/>
      </c>
      <c r="H27" s="103">
        <f t="shared" si="3"/>
        <v>0</v>
      </c>
    </row>
    <row r="28" spans="1:8" x14ac:dyDescent="0.2">
      <c r="A28" s="127"/>
      <c r="B28" s="112"/>
      <c r="C28" s="114"/>
      <c r="D28" s="114"/>
      <c r="E28" s="17">
        <f t="shared" si="0"/>
        <v>0</v>
      </c>
      <c r="F28" s="17" t="b">
        <f t="shared" si="2"/>
        <v>0</v>
      </c>
      <c r="G28" s="19" t="str">
        <f t="shared" si="1"/>
        <v/>
      </c>
      <c r="H28" s="103">
        <f t="shared" si="3"/>
        <v>0</v>
      </c>
    </row>
    <row r="29" spans="1:8" x14ac:dyDescent="0.2">
      <c r="A29" s="127"/>
      <c r="B29" s="112"/>
      <c r="C29" s="114"/>
      <c r="D29" s="114"/>
      <c r="E29" s="17">
        <f t="shared" si="0"/>
        <v>0</v>
      </c>
      <c r="F29" s="17" t="b">
        <f t="shared" si="2"/>
        <v>0</v>
      </c>
      <c r="G29" s="19" t="str">
        <f t="shared" si="1"/>
        <v/>
      </c>
      <c r="H29" s="103">
        <f t="shared" si="3"/>
        <v>0</v>
      </c>
    </row>
    <row r="30" spans="1:8" x14ac:dyDescent="0.2">
      <c r="A30" s="127"/>
      <c r="B30" s="112"/>
      <c r="C30" s="114"/>
      <c r="D30" s="114"/>
      <c r="E30" s="17">
        <f t="shared" si="0"/>
        <v>0</v>
      </c>
      <c r="F30" s="17" t="b">
        <f t="shared" si="2"/>
        <v>0</v>
      </c>
      <c r="G30" s="19" t="str">
        <f t="shared" si="1"/>
        <v/>
      </c>
      <c r="H30" s="103">
        <f t="shared" si="3"/>
        <v>0</v>
      </c>
    </row>
    <row r="31" spans="1:8" x14ac:dyDescent="0.2">
      <c r="A31" s="127"/>
      <c r="B31" s="108"/>
      <c r="C31" s="114"/>
      <c r="D31" s="114"/>
      <c r="E31" s="17">
        <f t="shared" si="0"/>
        <v>0</v>
      </c>
      <c r="F31" s="17" t="b">
        <f t="shared" si="2"/>
        <v>0</v>
      </c>
      <c r="G31" s="19" t="str">
        <f t="shared" si="1"/>
        <v/>
      </c>
      <c r="H31" s="103">
        <f t="shared" si="3"/>
        <v>0</v>
      </c>
    </row>
    <row r="32" spans="1:8" ht="12" customHeight="1" x14ac:dyDescent="0.2">
      <c r="A32" s="127"/>
      <c r="B32" s="108"/>
      <c r="C32" s="114"/>
      <c r="D32" s="114"/>
      <c r="E32" s="17">
        <f t="shared" si="0"/>
        <v>0</v>
      </c>
      <c r="F32" s="17" t="b">
        <f t="shared" si="2"/>
        <v>0</v>
      </c>
      <c r="G32" s="19" t="str">
        <f t="shared" si="1"/>
        <v/>
      </c>
      <c r="H32" s="103">
        <f t="shared" si="3"/>
        <v>0</v>
      </c>
    </row>
    <row r="33" spans="1:8" x14ac:dyDescent="0.2">
      <c r="A33" s="127"/>
      <c r="B33" s="108"/>
      <c r="C33" s="114"/>
      <c r="D33" s="114"/>
      <c r="E33" s="17">
        <f t="shared" si="0"/>
        <v>0</v>
      </c>
      <c r="F33" s="17" t="b">
        <f t="shared" si="2"/>
        <v>0</v>
      </c>
      <c r="G33" s="19" t="str">
        <f t="shared" si="1"/>
        <v/>
      </c>
      <c r="H33" s="103">
        <f t="shared" si="3"/>
        <v>0</v>
      </c>
    </row>
    <row r="34" spans="1:8" x14ac:dyDescent="0.2">
      <c r="A34" s="127"/>
      <c r="B34" s="108"/>
      <c r="C34" s="114"/>
      <c r="D34" s="114"/>
      <c r="E34" s="17">
        <f t="shared" si="0"/>
        <v>0</v>
      </c>
      <c r="F34" s="17" t="b">
        <f t="shared" si="2"/>
        <v>0</v>
      </c>
      <c r="G34" s="19" t="str">
        <f t="shared" si="1"/>
        <v/>
      </c>
      <c r="H34" s="103">
        <f t="shared" si="3"/>
        <v>0</v>
      </c>
    </row>
    <row r="35" spans="1:8" x14ac:dyDescent="0.2">
      <c r="A35" s="127"/>
      <c r="B35" s="108"/>
      <c r="C35" s="114"/>
      <c r="D35" s="114"/>
      <c r="E35" s="17">
        <f t="shared" si="0"/>
        <v>0</v>
      </c>
      <c r="F35" s="17" t="b">
        <f t="shared" si="2"/>
        <v>0</v>
      </c>
      <c r="G35" s="19" t="str">
        <f t="shared" si="1"/>
        <v/>
      </c>
      <c r="H35" s="103">
        <f t="shared" si="3"/>
        <v>0</v>
      </c>
    </row>
    <row r="36" spans="1:8" x14ac:dyDescent="0.2">
      <c r="A36" s="127"/>
      <c r="B36" s="108"/>
      <c r="C36" s="114"/>
      <c r="D36" s="114"/>
      <c r="E36" s="17">
        <f t="shared" si="0"/>
        <v>0</v>
      </c>
      <c r="F36" s="17" t="b">
        <f t="shared" si="2"/>
        <v>0</v>
      </c>
      <c r="G36" s="19" t="str">
        <f t="shared" si="1"/>
        <v/>
      </c>
      <c r="H36" s="103">
        <f t="shared" si="3"/>
        <v>0</v>
      </c>
    </row>
    <row r="37" spans="1:8" x14ac:dyDescent="0.2">
      <c r="A37" s="127"/>
      <c r="B37" s="108"/>
      <c r="C37" s="114"/>
      <c r="D37" s="114"/>
      <c r="E37" s="17">
        <f t="shared" si="0"/>
        <v>0</v>
      </c>
      <c r="F37" s="17" t="b">
        <f t="shared" si="2"/>
        <v>0</v>
      </c>
      <c r="G37" s="19" t="str">
        <f t="shared" si="1"/>
        <v/>
      </c>
      <c r="H37" s="103">
        <f t="shared" si="3"/>
        <v>0</v>
      </c>
    </row>
    <row r="38" spans="1:8" x14ac:dyDescent="0.2">
      <c r="A38" s="127"/>
      <c r="B38" s="108"/>
      <c r="C38" s="114"/>
      <c r="D38" s="114"/>
      <c r="E38" s="17">
        <f t="shared" si="0"/>
        <v>0</v>
      </c>
      <c r="F38" s="17" t="b">
        <f t="shared" si="2"/>
        <v>0</v>
      </c>
      <c r="G38" s="19" t="str">
        <f t="shared" si="1"/>
        <v/>
      </c>
      <c r="H38" s="103">
        <f t="shared" si="3"/>
        <v>0</v>
      </c>
    </row>
    <row r="39" spans="1:8" x14ac:dyDescent="0.2">
      <c r="A39" s="127"/>
      <c r="B39" s="108"/>
      <c r="C39" s="114"/>
      <c r="D39" s="114"/>
      <c r="E39" s="17">
        <f t="shared" si="0"/>
        <v>0</v>
      </c>
      <c r="F39" s="17" t="b">
        <f t="shared" si="2"/>
        <v>0</v>
      </c>
      <c r="G39" s="19" t="str">
        <f t="shared" si="1"/>
        <v/>
      </c>
      <c r="H39" s="103">
        <f t="shared" si="3"/>
        <v>0</v>
      </c>
    </row>
    <row r="40" spans="1:8" x14ac:dyDescent="0.2">
      <c r="A40" s="127"/>
      <c r="B40" s="108"/>
      <c r="C40" s="114"/>
      <c r="D40" s="114"/>
      <c r="E40" s="17">
        <f t="shared" si="0"/>
        <v>0</v>
      </c>
      <c r="F40" s="17" t="b">
        <f t="shared" si="2"/>
        <v>0</v>
      </c>
      <c r="G40" s="19" t="str">
        <f t="shared" si="1"/>
        <v/>
      </c>
      <c r="H40" s="103">
        <f t="shared" si="3"/>
        <v>0</v>
      </c>
    </row>
    <row r="41" spans="1:8" x14ac:dyDescent="0.2">
      <c r="A41" s="127"/>
      <c r="B41" s="108"/>
      <c r="C41" s="114"/>
      <c r="D41" s="114"/>
      <c r="E41" s="17">
        <f t="shared" si="0"/>
        <v>0</v>
      </c>
      <c r="F41" s="17" t="b">
        <f t="shared" si="2"/>
        <v>0</v>
      </c>
      <c r="G41" s="19" t="str">
        <f t="shared" si="1"/>
        <v/>
      </c>
      <c r="H41" s="103">
        <f t="shared" si="3"/>
        <v>0</v>
      </c>
    </row>
    <row r="42" spans="1:8" x14ac:dyDescent="0.2">
      <c r="A42" s="127"/>
      <c r="B42" s="108"/>
      <c r="C42" s="114"/>
      <c r="D42" s="114"/>
      <c r="E42" s="17">
        <f t="shared" si="0"/>
        <v>0</v>
      </c>
      <c r="F42" s="17" t="b">
        <f t="shared" si="2"/>
        <v>0</v>
      </c>
      <c r="G42" s="19" t="str">
        <f t="shared" si="1"/>
        <v/>
      </c>
      <c r="H42" s="103">
        <f t="shared" si="3"/>
        <v>0</v>
      </c>
    </row>
    <row r="43" spans="1:8" x14ac:dyDescent="0.2">
      <c r="A43" s="127"/>
      <c r="B43" s="108"/>
      <c r="C43" s="114"/>
      <c r="D43" s="114"/>
      <c r="E43" s="17">
        <f t="shared" si="0"/>
        <v>0</v>
      </c>
      <c r="F43" s="17" t="b">
        <f t="shared" si="2"/>
        <v>0</v>
      </c>
      <c r="G43" s="19" t="str">
        <f t="shared" si="1"/>
        <v/>
      </c>
      <c r="H43" s="103">
        <f t="shared" si="3"/>
        <v>0</v>
      </c>
    </row>
    <row r="44" spans="1:8" x14ac:dyDescent="0.2">
      <c r="A44" s="127"/>
      <c r="B44" s="108"/>
      <c r="C44" s="114"/>
      <c r="D44" s="114"/>
      <c r="E44" s="17">
        <f t="shared" si="0"/>
        <v>0</v>
      </c>
      <c r="F44" s="17" t="b">
        <f t="shared" si="2"/>
        <v>0</v>
      </c>
      <c r="G44" s="19" t="str">
        <f t="shared" si="1"/>
        <v/>
      </c>
      <c r="H44" s="103">
        <f t="shared" si="3"/>
        <v>0</v>
      </c>
    </row>
    <row r="45" spans="1:8" x14ac:dyDescent="0.2">
      <c r="A45" s="127"/>
      <c r="B45" s="108"/>
      <c r="C45" s="114"/>
      <c r="D45" s="114"/>
      <c r="E45" s="17">
        <f t="shared" si="0"/>
        <v>0</v>
      </c>
      <c r="F45" s="17" t="b">
        <f t="shared" si="2"/>
        <v>0</v>
      </c>
      <c r="G45" s="19" t="str">
        <f t="shared" si="1"/>
        <v/>
      </c>
      <c r="H45" s="103">
        <f t="shared" si="3"/>
        <v>0</v>
      </c>
    </row>
    <row r="46" spans="1:8" x14ac:dyDescent="0.2">
      <c r="A46" s="127"/>
      <c r="B46" s="108"/>
      <c r="C46" s="114"/>
      <c r="D46" s="114"/>
      <c r="E46" s="17">
        <f t="shared" si="0"/>
        <v>0</v>
      </c>
      <c r="F46" s="17" t="b">
        <f t="shared" si="2"/>
        <v>0</v>
      </c>
      <c r="G46" s="19" t="str">
        <f t="shared" si="1"/>
        <v/>
      </c>
      <c r="H46" s="103">
        <f t="shared" si="3"/>
        <v>0</v>
      </c>
    </row>
    <row r="47" spans="1:8" x14ac:dyDescent="0.2">
      <c r="A47" s="127"/>
      <c r="B47" s="108"/>
      <c r="C47" s="114"/>
      <c r="D47" s="114"/>
      <c r="E47" s="17">
        <f t="shared" si="0"/>
        <v>0</v>
      </c>
      <c r="F47" s="17" t="b">
        <f t="shared" si="2"/>
        <v>0</v>
      </c>
      <c r="G47" s="19" t="str">
        <f t="shared" si="1"/>
        <v/>
      </c>
      <c r="H47" s="103">
        <f t="shared" si="3"/>
        <v>0</v>
      </c>
    </row>
    <row r="48" spans="1:8" x14ac:dyDescent="0.2">
      <c r="A48" s="127"/>
      <c r="B48" s="108"/>
      <c r="C48" s="114"/>
      <c r="D48" s="114"/>
      <c r="E48" s="17">
        <f t="shared" si="0"/>
        <v>0</v>
      </c>
      <c r="F48" s="17" t="b">
        <f t="shared" si="2"/>
        <v>0</v>
      </c>
      <c r="G48" s="19" t="str">
        <f t="shared" si="1"/>
        <v/>
      </c>
      <c r="H48" s="103">
        <f t="shared" si="3"/>
        <v>0</v>
      </c>
    </row>
    <row r="49" spans="1:8" x14ac:dyDescent="0.2">
      <c r="A49" s="127"/>
      <c r="B49" s="108"/>
      <c r="C49" s="114"/>
      <c r="D49" s="114"/>
      <c r="E49" s="17">
        <f t="shared" si="0"/>
        <v>0</v>
      </c>
      <c r="F49" s="17" t="b">
        <f t="shared" si="2"/>
        <v>0</v>
      </c>
      <c r="G49" s="19" t="str">
        <f t="shared" si="1"/>
        <v/>
      </c>
      <c r="H49" s="103">
        <f t="shared" si="3"/>
        <v>0</v>
      </c>
    </row>
    <row r="50" spans="1:8" x14ac:dyDescent="0.2">
      <c r="A50" s="127"/>
      <c r="B50" s="108"/>
      <c r="C50" s="114"/>
      <c r="D50" s="114"/>
      <c r="E50" s="17">
        <f t="shared" si="0"/>
        <v>0</v>
      </c>
      <c r="F50" s="17" t="b">
        <f t="shared" si="2"/>
        <v>0</v>
      </c>
      <c r="G50" s="19" t="str">
        <f t="shared" si="1"/>
        <v/>
      </c>
      <c r="H50" s="103">
        <f t="shared" si="3"/>
        <v>0</v>
      </c>
    </row>
    <row r="51" spans="1:8" x14ac:dyDescent="0.2">
      <c r="A51" s="127"/>
      <c r="B51" s="108"/>
      <c r="C51" s="114"/>
      <c r="D51" s="114"/>
      <c r="E51" s="17">
        <f t="shared" si="0"/>
        <v>0</v>
      </c>
      <c r="F51" s="17" t="b">
        <f t="shared" si="2"/>
        <v>0</v>
      </c>
      <c r="G51" s="19" t="str">
        <f t="shared" si="1"/>
        <v/>
      </c>
      <c r="H51" s="103">
        <f t="shared" si="3"/>
        <v>0</v>
      </c>
    </row>
    <row r="52" spans="1:8" x14ac:dyDescent="0.2">
      <c r="A52" s="127"/>
      <c r="B52" s="108"/>
      <c r="C52" s="114"/>
      <c r="D52" s="114"/>
      <c r="E52" s="17">
        <f t="shared" si="0"/>
        <v>0</v>
      </c>
      <c r="F52" s="17" t="b">
        <f t="shared" si="2"/>
        <v>0</v>
      </c>
      <c r="G52" s="19" t="str">
        <f t="shared" si="1"/>
        <v/>
      </c>
      <c r="H52" s="103">
        <f t="shared" si="3"/>
        <v>0</v>
      </c>
    </row>
    <row r="53" spans="1:8" x14ac:dyDescent="0.2">
      <c r="A53" s="127"/>
      <c r="B53" s="108"/>
      <c r="C53" s="114"/>
      <c r="D53" s="114"/>
      <c r="E53" s="17">
        <f t="shared" si="0"/>
        <v>0</v>
      </c>
      <c r="F53" s="17" t="b">
        <f t="shared" si="2"/>
        <v>0</v>
      </c>
      <c r="G53" s="19" t="str">
        <f t="shared" si="1"/>
        <v/>
      </c>
      <c r="H53" s="103">
        <f t="shared" si="3"/>
        <v>0</v>
      </c>
    </row>
    <row r="54" spans="1:8" ht="13.5" customHeight="1" x14ac:dyDescent="0.2">
      <c r="A54" s="127"/>
      <c r="B54" s="108"/>
      <c r="C54" s="114"/>
      <c r="D54" s="114"/>
      <c r="E54" s="17">
        <f t="shared" si="0"/>
        <v>0</v>
      </c>
      <c r="F54" s="17" t="b">
        <f t="shared" si="2"/>
        <v>0</v>
      </c>
      <c r="G54" s="19" t="str">
        <f t="shared" si="1"/>
        <v/>
      </c>
      <c r="H54" s="103">
        <f t="shared" si="3"/>
        <v>0</v>
      </c>
    </row>
    <row r="55" spans="1:8" x14ac:dyDescent="0.2">
      <c r="A55" s="127"/>
      <c r="B55" s="108"/>
      <c r="C55" s="114"/>
      <c r="D55" s="114"/>
      <c r="E55" s="17">
        <f t="shared" si="0"/>
        <v>0</v>
      </c>
      <c r="F55" s="17" t="b">
        <f t="shared" si="2"/>
        <v>0</v>
      </c>
      <c r="G55" s="19" t="str">
        <f t="shared" si="1"/>
        <v/>
      </c>
      <c r="H55" s="103">
        <f t="shared" si="3"/>
        <v>0</v>
      </c>
    </row>
    <row r="56" spans="1:8" x14ac:dyDescent="0.2">
      <c r="A56" s="127"/>
      <c r="B56" s="108"/>
      <c r="C56" s="114"/>
      <c r="D56" s="114"/>
      <c r="E56" s="17">
        <f t="shared" si="0"/>
        <v>0</v>
      </c>
      <c r="F56" s="17" t="b">
        <f t="shared" si="2"/>
        <v>0</v>
      </c>
      <c r="G56" s="19" t="str">
        <f t="shared" si="1"/>
        <v/>
      </c>
      <c r="H56" s="103">
        <f t="shared" si="3"/>
        <v>0</v>
      </c>
    </row>
    <row r="57" spans="1:8" x14ac:dyDescent="0.2">
      <c r="A57" s="127"/>
      <c r="B57" s="108"/>
      <c r="C57" s="114"/>
      <c r="D57" s="114"/>
      <c r="E57" s="17">
        <f t="shared" si="0"/>
        <v>0</v>
      </c>
      <c r="F57" s="17" t="b">
        <f t="shared" si="2"/>
        <v>0</v>
      </c>
      <c r="G57" s="19" t="str">
        <f t="shared" si="1"/>
        <v/>
      </c>
      <c r="H57" s="103">
        <f t="shared" si="3"/>
        <v>0</v>
      </c>
    </row>
    <row r="58" spans="1:8" x14ac:dyDescent="0.2">
      <c r="A58" s="128"/>
      <c r="B58" s="108"/>
      <c r="C58" s="114"/>
      <c r="D58" s="114"/>
      <c r="E58" s="17">
        <f t="shared" si="0"/>
        <v>0</v>
      </c>
      <c r="F58" s="17" t="b">
        <f t="shared" si="2"/>
        <v>0</v>
      </c>
      <c r="G58" s="19" t="str">
        <f t="shared" si="1"/>
        <v/>
      </c>
      <c r="H58" s="103">
        <f t="shared" si="3"/>
        <v>0</v>
      </c>
    </row>
  </sheetData>
  <sheetProtection password="DCF5" sheet="1" insertRows="0" selectLockedCells="1"/>
  <protectedRanges>
    <protectedRange sqref="C11:E58" name="Saisie"/>
  </protectedRanges>
  <mergeCells count="8">
    <mergeCell ref="J1:J5"/>
    <mergeCell ref="C8:D9"/>
    <mergeCell ref="F8:G9"/>
    <mergeCell ref="A11:A58"/>
    <mergeCell ref="E8:E10"/>
    <mergeCell ref="D5:G5"/>
    <mergeCell ref="B3:D3"/>
    <mergeCell ref="B2:D2"/>
  </mergeCells>
  <phoneticPr fontId="5" type="noConversion"/>
  <conditionalFormatting sqref="F11:F58">
    <cfRule type="cellIs" dxfId="26" priority="1" stopIfTrue="1" operator="equal">
      <formula>"&lt; Seuil"</formula>
    </cfRule>
    <cfRule type="expression" dxfId="25" priority="2" stopIfTrue="1">
      <formula>NOT(ISNUMBER($F11))</formula>
    </cfRule>
  </conditionalFormatting>
  <conditionalFormatting sqref="G11:G58">
    <cfRule type="expression" dxfId="24" priority="3" stopIfTrue="1">
      <formula>IF(H11=1,1,0)</formula>
    </cfRule>
    <cfRule type="expression" dxfId="23" priority="4" stopIfTrue="1">
      <formula>IF(H11=2,1,0)</formula>
    </cfRule>
  </conditionalFormatting>
  <conditionalFormatting sqref="D11:D30 E11:E58">
    <cfRule type="expression" dxfId="22" priority="5" stopIfTrue="1">
      <formula>NOT(ISNUMBER(D11))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showGridLines="0" workbookViewId="0">
      <selection activeCell="D20" sqref="D20"/>
    </sheetView>
  </sheetViews>
  <sheetFormatPr baseColWidth="10" defaultColWidth="11.42578125" defaultRowHeight="12.75" x14ac:dyDescent="0.2"/>
  <cols>
    <col min="1" max="1" width="14.140625" style="1" customWidth="1"/>
    <col min="2" max="2" width="14" style="1" customWidth="1"/>
    <col min="3" max="5" width="11.42578125" style="1" customWidth="1"/>
    <col min="6" max="6" width="11.28515625" style="1" bestFit="1" customWidth="1"/>
    <col min="7" max="7" width="11.7109375" style="14" customWidth="1"/>
    <col min="8" max="8" width="14.85546875" style="1" bestFit="1" customWidth="1"/>
    <col min="9" max="9" width="24.42578125" style="1" bestFit="1" customWidth="1"/>
    <col min="10" max="10" width="5.5703125" style="1" customWidth="1"/>
    <col min="11" max="11" width="6.7109375" style="1" bestFit="1" customWidth="1"/>
    <col min="12" max="12" width="5.42578125" style="1" bestFit="1" customWidth="1"/>
    <col min="13" max="13" width="7.28515625" style="1" bestFit="1" customWidth="1"/>
    <col min="14" max="16384" width="11.42578125" style="1"/>
  </cols>
  <sheetData>
    <row r="1" spans="1:16" x14ac:dyDescent="0.2">
      <c r="J1" s="122" t="s">
        <v>33</v>
      </c>
    </row>
    <row r="2" spans="1:16" ht="15.75" x14ac:dyDescent="0.25">
      <c r="A2" s="21" t="s">
        <v>13</v>
      </c>
      <c r="B2" s="121"/>
      <c r="C2" s="121"/>
      <c r="D2" s="121"/>
      <c r="F2" s="21"/>
      <c r="G2" s="22"/>
      <c r="J2" s="122"/>
    </row>
    <row r="3" spans="1:16" ht="15.75" x14ac:dyDescent="0.25">
      <c r="A3" s="21" t="s">
        <v>14</v>
      </c>
      <c r="B3" s="140"/>
      <c r="C3" s="140"/>
      <c r="D3" s="140"/>
      <c r="F3" s="21"/>
      <c r="G3" s="22"/>
      <c r="J3" s="122"/>
    </row>
    <row r="4" spans="1:16" ht="15.75" x14ac:dyDescent="0.25">
      <c r="A4" s="21"/>
      <c r="B4" s="21"/>
      <c r="C4" s="21"/>
      <c r="D4" s="21"/>
      <c r="E4" s="21"/>
      <c r="F4" s="21"/>
      <c r="G4" s="22"/>
      <c r="J4" s="122"/>
    </row>
    <row r="5" spans="1:16" ht="15.6" customHeight="1" x14ac:dyDescent="0.25">
      <c r="A5" s="21" t="s">
        <v>15</v>
      </c>
      <c r="B5" s="21"/>
      <c r="C5" s="21"/>
      <c r="D5" s="121"/>
      <c r="E5" s="121"/>
      <c r="F5" s="121"/>
      <c r="G5" s="121"/>
      <c r="J5" s="123"/>
    </row>
    <row r="6" spans="1:16" ht="15.75" x14ac:dyDescent="0.25">
      <c r="A6" s="21"/>
      <c r="B6" s="21"/>
      <c r="C6" s="21"/>
      <c r="D6" s="21"/>
      <c r="E6" s="21"/>
      <c r="F6" s="21"/>
      <c r="G6" s="22"/>
      <c r="I6" s="9" t="s">
        <v>8</v>
      </c>
      <c r="J6" s="13">
        <v>0.2</v>
      </c>
      <c r="L6" s="48"/>
      <c r="M6" s="49"/>
      <c r="N6" s="23" t="s">
        <v>31</v>
      </c>
      <c r="O6" s="31">
        <v>6</v>
      </c>
    </row>
    <row r="7" spans="1:16" x14ac:dyDescent="0.2">
      <c r="C7" s="24"/>
      <c r="D7" s="24"/>
      <c r="E7" s="24"/>
    </row>
    <row r="8" spans="1:16" x14ac:dyDescent="0.2">
      <c r="B8" s="28"/>
      <c r="C8" s="132" t="s">
        <v>27</v>
      </c>
      <c r="D8" s="133"/>
      <c r="E8" s="148" t="s">
        <v>17</v>
      </c>
      <c r="F8" s="136" t="s">
        <v>3</v>
      </c>
      <c r="G8" s="137"/>
    </row>
    <row r="9" spans="1:16" ht="27.75" customHeight="1" x14ac:dyDescent="0.2">
      <c r="B9" s="29" t="s">
        <v>53</v>
      </c>
      <c r="C9" s="134"/>
      <c r="D9" s="135"/>
      <c r="E9" s="130"/>
      <c r="F9" s="138"/>
      <c r="G9" s="139"/>
    </row>
    <row r="10" spans="1:16" ht="25.5" x14ac:dyDescent="0.2">
      <c r="B10" s="27" t="s">
        <v>9</v>
      </c>
      <c r="C10" s="27" t="s">
        <v>1</v>
      </c>
      <c r="D10" s="27" t="s">
        <v>2</v>
      </c>
      <c r="E10" s="131"/>
      <c r="F10" s="32" t="s">
        <v>30</v>
      </c>
      <c r="G10" s="32" t="s">
        <v>48</v>
      </c>
      <c r="H10" s="102"/>
    </row>
    <row r="11" spans="1:16" x14ac:dyDescent="0.2">
      <c r="A11" s="126" t="s">
        <v>21</v>
      </c>
      <c r="B11" s="112"/>
      <c r="C11" s="114"/>
      <c r="D11" s="114"/>
      <c r="E11" s="17">
        <f t="shared" ref="E11:E58" si="0">(D11+C11)/2</f>
        <v>0</v>
      </c>
      <c r="F11" s="17" t="b">
        <f>IF(ISNUMBER(C11)=TRUE,IF(ISNUMBER(D11)=TRUE,IF(AND(C11&lt;$O$6,D11&lt;$O$6),"&lt; Seuil",C11-E11)))</f>
        <v>0</v>
      </c>
      <c r="G11" s="19" t="str">
        <f t="shared" ref="G11:G58" si="1">IF(F11="&lt; Seuil","Bon",IF(F11=FALSE,"",ABS((F11)/E11)))</f>
        <v/>
      </c>
      <c r="H11" s="103">
        <f>IF(G11="Bon",1,IF(NOT(ISNUMBER(G11)),0,IF(G11&lt;=$J$6,1,IF(G11&gt;$J$6,2))))</f>
        <v>0</v>
      </c>
      <c r="I11" s="2" t="s">
        <v>7</v>
      </c>
      <c r="J11" s="3">
        <f>COUNTIF(H11:H58,"&lt;&gt;0")</f>
        <v>0</v>
      </c>
      <c r="K11" s="4" t="s">
        <v>4</v>
      </c>
      <c r="L11" s="4"/>
    </row>
    <row r="12" spans="1:16" x14ac:dyDescent="0.2">
      <c r="A12" s="127"/>
      <c r="B12" s="112"/>
      <c r="C12" s="114"/>
      <c r="D12" s="114"/>
      <c r="E12" s="17">
        <f t="shared" si="0"/>
        <v>0</v>
      </c>
      <c r="F12" s="17" t="b">
        <f t="shared" ref="F12:F58" si="2">IF(ISNUMBER(C12)=TRUE,IF(ISNUMBER(D12)=TRUE,IF(AND(C12&lt;=$O$6,D12&lt;=$O$6),"&lt; Seuil",D12-E12)))</f>
        <v>0</v>
      </c>
      <c r="G12" s="19" t="str">
        <f t="shared" si="1"/>
        <v/>
      </c>
      <c r="H12" s="103">
        <f t="shared" ref="H12:H58" si="3">IF(G12="Bon",1,IF(NOT(ISNUMBER(G12)),0,IF(G12&lt;=$J$6,1,IF(G12&gt;$J$6,2))))</f>
        <v>0</v>
      </c>
      <c r="P12" s="10"/>
    </row>
    <row r="13" spans="1:16" x14ac:dyDescent="0.2">
      <c r="A13" s="127"/>
      <c r="B13" s="112"/>
      <c r="C13" s="114"/>
      <c r="D13" s="114"/>
      <c r="E13" s="17">
        <f t="shared" si="0"/>
        <v>0</v>
      </c>
      <c r="F13" s="17" t="b">
        <f t="shared" si="2"/>
        <v>0</v>
      </c>
      <c r="G13" s="19" t="str">
        <f t="shared" si="1"/>
        <v/>
      </c>
      <c r="H13" s="103">
        <f t="shared" si="3"/>
        <v>0</v>
      </c>
      <c r="I13" s="2" t="s">
        <v>23</v>
      </c>
      <c r="J13" s="10">
        <f>COUNTIF(H11:H58,"=1")</f>
        <v>0</v>
      </c>
      <c r="K13" s="4" t="s">
        <v>4</v>
      </c>
      <c r="L13" s="4" t="s">
        <v>5</v>
      </c>
      <c r="M13" s="11" t="e">
        <f>ROUND(J13/$J$11,2)</f>
        <v>#DIV/0!</v>
      </c>
      <c r="N13" s="1" t="s">
        <v>6</v>
      </c>
    </row>
    <row r="14" spans="1:16" x14ac:dyDescent="0.2">
      <c r="A14" s="127"/>
      <c r="B14" s="112"/>
      <c r="C14" s="114"/>
      <c r="D14" s="114"/>
      <c r="E14" s="17">
        <f t="shared" si="0"/>
        <v>0</v>
      </c>
      <c r="F14" s="17" t="b">
        <f t="shared" si="2"/>
        <v>0</v>
      </c>
      <c r="G14" s="19" t="str">
        <f t="shared" si="1"/>
        <v/>
      </c>
      <c r="H14" s="103">
        <f t="shared" si="3"/>
        <v>0</v>
      </c>
      <c r="I14" s="2" t="s">
        <v>24</v>
      </c>
      <c r="J14" s="7">
        <f>COUNTIF(H11:H58,"=2")</f>
        <v>0</v>
      </c>
      <c r="K14" s="4" t="s">
        <v>4</v>
      </c>
      <c r="L14" s="4" t="s">
        <v>5</v>
      </c>
      <c r="M14" s="8" t="e">
        <f>ROUND(J14/$J$11,2)</f>
        <v>#DIV/0!</v>
      </c>
      <c r="N14" s="1" t="s">
        <v>6</v>
      </c>
    </row>
    <row r="15" spans="1:16" x14ac:dyDescent="0.2">
      <c r="A15" s="127"/>
      <c r="B15" s="112"/>
      <c r="C15" s="114"/>
      <c r="D15" s="114"/>
      <c r="E15" s="17">
        <f t="shared" si="0"/>
        <v>0</v>
      </c>
      <c r="F15" s="17" t="b">
        <f t="shared" si="2"/>
        <v>0</v>
      </c>
      <c r="G15" s="19" t="str">
        <f t="shared" si="1"/>
        <v/>
      </c>
      <c r="H15" s="103">
        <f t="shared" si="3"/>
        <v>0</v>
      </c>
    </row>
    <row r="16" spans="1:16" x14ac:dyDescent="0.2">
      <c r="A16" s="127"/>
      <c r="B16" s="112"/>
      <c r="C16" s="114"/>
      <c r="D16" s="114"/>
      <c r="E16" s="17">
        <f t="shared" si="0"/>
        <v>0</v>
      </c>
      <c r="F16" s="17" t="b">
        <f t="shared" si="2"/>
        <v>0</v>
      </c>
      <c r="G16" s="19" t="str">
        <f t="shared" si="1"/>
        <v/>
      </c>
      <c r="H16" s="103">
        <f t="shared" si="3"/>
        <v>0</v>
      </c>
    </row>
    <row r="17" spans="1:8" x14ac:dyDescent="0.2">
      <c r="A17" s="127"/>
      <c r="B17" s="112"/>
      <c r="C17" s="114"/>
      <c r="D17" s="114"/>
      <c r="E17" s="17">
        <f t="shared" si="0"/>
        <v>0</v>
      </c>
      <c r="F17" s="17" t="b">
        <f t="shared" si="2"/>
        <v>0</v>
      </c>
      <c r="G17" s="19" t="str">
        <f t="shared" si="1"/>
        <v/>
      </c>
      <c r="H17" s="103">
        <f t="shared" si="3"/>
        <v>0</v>
      </c>
    </row>
    <row r="18" spans="1:8" x14ac:dyDescent="0.2">
      <c r="A18" s="127"/>
      <c r="B18" s="112"/>
      <c r="C18" s="114"/>
      <c r="D18" s="114"/>
      <c r="E18" s="17">
        <f t="shared" si="0"/>
        <v>0</v>
      </c>
      <c r="F18" s="17" t="b">
        <f t="shared" si="2"/>
        <v>0</v>
      </c>
      <c r="G18" s="19" t="str">
        <f t="shared" si="1"/>
        <v/>
      </c>
      <c r="H18" s="103">
        <f t="shared" si="3"/>
        <v>0</v>
      </c>
    </row>
    <row r="19" spans="1:8" x14ac:dyDescent="0.2">
      <c r="A19" s="127"/>
      <c r="B19" s="112"/>
      <c r="C19" s="114"/>
      <c r="D19" s="114"/>
      <c r="E19" s="17">
        <f t="shared" si="0"/>
        <v>0</v>
      </c>
      <c r="F19" s="17" t="b">
        <f t="shared" si="2"/>
        <v>0</v>
      </c>
      <c r="G19" s="19" t="str">
        <f t="shared" si="1"/>
        <v/>
      </c>
      <c r="H19" s="103">
        <f t="shared" si="3"/>
        <v>0</v>
      </c>
    </row>
    <row r="20" spans="1:8" x14ac:dyDescent="0.2">
      <c r="A20" s="127"/>
      <c r="B20" s="112"/>
      <c r="C20" s="114"/>
      <c r="D20" s="114"/>
      <c r="E20" s="17">
        <f t="shared" si="0"/>
        <v>0</v>
      </c>
      <c r="F20" s="17" t="b">
        <f t="shared" si="2"/>
        <v>0</v>
      </c>
      <c r="G20" s="19" t="str">
        <f t="shared" si="1"/>
        <v/>
      </c>
      <c r="H20" s="103">
        <f t="shared" si="3"/>
        <v>0</v>
      </c>
    </row>
    <row r="21" spans="1:8" x14ac:dyDescent="0.2">
      <c r="A21" s="127"/>
      <c r="B21" s="112"/>
      <c r="C21" s="114"/>
      <c r="D21" s="114"/>
      <c r="E21" s="17">
        <f t="shared" si="0"/>
        <v>0</v>
      </c>
      <c r="F21" s="17" t="b">
        <f t="shared" si="2"/>
        <v>0</v>
      </c>
      <c r="G21" s="19" t="str">
        <f t="shared" si="1"/>
        <v/>
      </c>
      <c r="H21" s="103">
        <f t="shared" si="3"/>
        <v>0</v>
      </c>
    </row>
    <row r="22" spans="1:8" x14ac:dyDescent="0.2">
      <c r="A22" s="127"/>
      <c r="B22" s="112"/>
      <c r="C22" s="114"/>
      <c r="D22" s="114"/>
      <c r="E22" s="17">
        <f t="shared" si="0"/>
        <v>0</v>
      </c>
      <c r="F22" s="17" t="b">
        <f t="shared" si="2"/>
        <v>0</v>
      </c>
      <c r="G22" s="19" t="str">
        <f t="shared" si="1"/>
        <v/>
      </c>
      <c r="H22" s="103">
        <f t="shared" si="3"/>
        <v>0</v>
      </c>
    </row>
    <row r="23" spans="1:8" x14ac:dyDescent="0.2">
      <c r="A23" s="127"/>
      <c r="B23" s="112"/>
      <c r="C23" s="114"/>
      <c r="D23" s="114"/>
      <c r="E23" s="17">
        <f t="shared" si="0"/>
        <v>0</v>
      </c>
      <c r="F23" s="17" t="b">
        <f t="shared" si="2"/>
        <v>0</v>
      </c>
      <c r="G23" s="19" t="str">
        <f t="shared" si="1"/>
        <v/>
      </c>
      <c r="H23" s="103">
        <f t="shared" si="3"/>
        <v>0</v>
      </c>
    </row>
    <row r="24" spans="1:8" x14ac:dyDescent="0.2">
      <c r="A24" s="127"/>
      <c r="B24" s="112"/>
      <c r="C24" s="114"/>
      <c r="D24" s="114"/>
      <c r="E24" s="17">
        <f t="shared" si="0"/>
        <v>0</v>
      </c>
      <c r="F24" s="17" t="b">
        <f t="shared" si="2"/>
        <v>0</v>
      </c>
      <c r="G24" s="19" t="str">
        <f t="shared" si="1"/>
        <v/>
      </c>
      <c r="H24" s="103">
        <f t="shared" si="3"/>
        <v>0</v>
      </c>
    </row>
    <row r="25" spans="1:8" x14ac:dyDescent="0.2">
      <c r="A25" s="127"/>
      <c r="B25" s="112"/>
      <c r="C25" s="114"/>
      <c r="D25" s="114"/>
      <c r="E25" s="17">
        <f t="shared" si="0"/>
        <v>0</v>
      </c>
      <c r="F25" s="17" t="b">
        <f t="shared" si="2"/>
        <v>0</v>
      </c>
      <c r="G25" s="19" t="str">
        <f t="shared" si="1"/>
        <v/>
      </c>
      <c r="H25" s="103">
        <f t="shared" si="3"/>
        <v>0</v>
      </c>
    </row>
    <row r="26" spans="1:8" x14ac:dyDescent="0.2">
      <c r="A26" s="127"/>
      <c r="B26" s="112"/>
      <c r="C26" s="114"/>
      <c r="D26" s="114"/>
      <c r="E26" s="17">
        <f t="shared" si="0"/>
        <v>0</v>
      </c>
      <c r="F26" s="17" t="b">
        <f t="shared" si="2"/>
        <v>0</v>
      </c>
      <c r="G26" s="19" t="str">
        <f t="shared" si="1"/>
        <v/>
      </c>
      <c r="H26" s="103">
        <f t="shared" si="3"/>
        <v>0</v>
      </c>
    </row>
    <row r="27" spans="1:8" x14ac:dyDescent="0.2">
      <c r="A27" s="127"/>
      <c r="B27" s="112"/>
      <c r="C27" s="114"/>
      <c r="D27" s="114"/>
      <c r="E27" s="17">
        <f t="shared" si="0"/>
        <v>0</v>
      </c>
      <c r="F27" s="17" t="b">
        <f t="shared" si="2"/>
        <v>0</v>
      </c>
      <c r="G27" s="19" t="str">
        <f t="shared" si="1"/>
        <v/>
      </c>
      <c r="H27" s="103">
        <f t="shared" si="3"/>
        <v>0</v>
      </c>
    </row>
    <row r="28" spans="1:8" x14ac:dyDescent="0.2">
      <c r="A28" s="127"/>
      <c r="B28" s="112"/>
      <c r="C28" s="114"/>
      <c r="D28" s="114"/>
      <c r="E28" s="17">
        <f t="shared" si="0"/>
        <v>0</v>
      </c>
      <c r="F28" s="17" t="b">
        <f t="shared" si="2"/>
        <v>0</v>
      </c>
      <c r="G28" s="19" t="str">
        <f t="shared" si="1"/>
        <v/>
      </c>
      <c r="H28" s="103">
        <f t="shared" si="3"/>
        <v>0</v>
      </c>
    </row>
    <row r="29" spans="1:8" x14ac:dyDescent="0.2">
      <c r="A29" s="127"/>
      <c r="B29" s="112"/>
      <c r="C29" s="114"/>
      <c r="D29" s="114"/>
      <c r="E29" s="17">
        <f t="shared" si="0"/>
        <v>0</v>
      </c>
      <c r="F29" s="17" t="b">
        <f t="shared" si="2"/>
        <v>0</v>
      </c>
      <c r="G29" s="19" t="str">
        <f t="shared" si="1"/>
        <v/>
      </c>
      <c r="H29" s="103">
        <f t="shared" si="3"/>
        <v>0</v>
      </c>
    </row>
    <row r="30" spans="1:8" x14ac:dyDescent="0.2">
      <c r="A30" s="127"/>
      <c r="B30" s="112"/>
      <c r="C30" s="114"/>
      <c r="D30" s="114"/>
      <c r="E30" s="17">
        <f t="shared" si="0"/>
        <v>0</v>
      </c>
      <c r="F30" s="17" t="b">
        <f t="shared" si="2"/>
        <v>0</v>
      </c>
      <c r="G30" s="19" t="str">
        <f t="shared" si="1"/>
        <v/>
      </c>
      <c r="H30" s="103">
        <f t="shared" si="3"/>
        <v>0</v>
      </c>
    </row>
    <row r="31" spans="1:8" x14ac:dyDescent="0.2">
      <c r="A31" s="127"/>
      <c r="B31" s="108"/>
      <c r="C31" s="114"/>
      <c r="D31" s="114"/>
      <c r="E31" s="17">
        <f t="shared" si="0"/>
        <v>0</v>
      </c>
      <c r="F31" s="17" t="b">
        <f t="shared" si="2"/>
        <v>0</v>
      </c>
      <c r="G31" s="19" t="str">
        <f t="shared" si="1"/>
        <v/>
      </c>
      <c r="H31" s="103">
        <f t="shared" si="3"/>
        <v>0</v>
      </c>
    </row>
    <row r="32" spans="1:8" ht="12" customHeight="1" x14ac:dyDescent="0.2">
      <c r="A32" s="127"/>
      <c r="B32" s="108"/>
      <c r="C32" s="114"/>
      <c r="D32" s="114"/>
      <c r="E32" s="17">
        <f t="shared" si="0"/>
        <v>0</v>
      </c>
      <c r="F32" s="17" t="b">
        <f t="shared" si="2"/>
        <v>0</v>
      </c>
      <c r="G32" s="19" t="str">
        <f t="shared" si="1"/>
        <v/>
      </c>
      <c r="H32" s="103">
        <f t="shared" si="3"/>
        <v>0</v>
      </c>
    </row>
    <row r="33" spans="1:8" x14ac:dyDescent="0.2">
      <c r="A33" s="127"/>
      <c r="B33" s="108"/>
      <c r="C33" s="114"/>
      <c r="D33" s="114"/>
      <c r="E33" s="17">
        <f t="shared" si="0"/>
        <v>0</v>
      </c>
      <c r="F33" s="17" t="b">
        <f t="shared" si="2"/>
        <v>0</v>
      </c>
      <c r="G33" s="19" t="str">
        <f t="shared" si="1"/>
        <v/>
      </c>
      <c r="H33" s="103">
        <f t="shared" si="3"/>
        <v>0</v>
      </c>
    </row>
    <row r="34" spans="1:8" x14ac:dyDescent="0.2">
      <c r="A34" s="127"/>
      <c r="B34" s="108"/>
      <c r="C34" s="114"/>
      <c r="D34" s="114"/>
      <c r="E34" s="17">
        <f t="shared" si="0"/>
        <v>0</v>
      </c>
      <c r="F34" s="17" t="b">
        <f t="shared" si="2"/>
        <v>0</v>
      </c>
      <c r="G34" s="19" t="str">
        <f t="shared" si="1"/>
        <v/>
      </c>
      <c r="H34" s="103">
        <f t="shared" si="3"/>
        <v>0</v>
      </c>
    </row>
    <row r="35" spans="1:8" x14ac:dyDescent="0.2">
      <c r="A35" s="127"/>
      <c r="B35" s="108"/>
      <c r="C35" s="114"/>
      <c r="D35" s="114"/>
      <c r="E35" s="17">
        <f t="shared" si="0"/>
        <v>0</v>
      </c>
      <c r="F35" s="17" t="b">
        <f t="shared" si="2"/>
        <v>0</v>
      </c>
      <c r="G35" s="19" t="str">
        <f t="shared" si="1"/>
        <v/>
      </c>
      <c r="H35" s="103">
        <f t="shared" si="3"/>
        <v>0</v>
      </c>
    </row>
    <row r="36" spans="1:8" x14ac:dyDescent="0.2">
      <c r="A36" s="127"/>
      <c r="B36" s="108"/>
      <c r="C36" s="114"/>
      <c r="D36" s="114"/>
      <c r="E36" s="17">
        <f t="shared" si="0"/>
        <v>0</v>
      </c>
      <c r="F36" s="17" t="b">
        <f t="shared" si="2"/>
        <v>0</v>
      </c>
      <c r="G36" s="19" t="str">
        <f t="shared" si="1"/>
        <v/>
      </c>
      <c r="H36" s="103">
        <f t="shared" si="3"/>
        <v>0</v>
      </c>
    </row>
    <row r="37" spans="1:8" x14ac:dyDescent="0.2">
      <c r="A37" s="127"/>
      <c r="B37" s="108"/>
      <c r="C37" s="114"/>
      <c r="D37" s="114"/>
      <c r="E37" s="17">
        <f t="shared" si="0"/>
        <v>0</v>
      </c>
      <c r="F37" s="17" t="b">
        <f t="shared" si="2"/>
        <v>0</v>
      </c>
      <c r="G37" s="19" t="str">
        <f t="shared" si="1"/>
        <v/>
      </c>
      <c r="H37" s="103">
        <f t="shared" si="3"/>
        <v>0</v>
      </c>
    </row>
    <row r="38" spans="1:8" x14ac:dyDescent="0.2">
      <c r="A38" s="127"/>
      <c r="B38" s="108"/>
      <c r="C38" s="114"/>
      <c r="D38" s="114"/>
      <c r="E38" s="17">
        <f t="shared" si="0"/>
        <v>0</v>
      </c>
      <c r="F38" s="17" t="b">
        <f t="shared" si="2"/>
        <v>0</v>
      </c>
      <c r="G38" s="19" t="str">
        <f t="shared" si="1"/>
        <v/>
      </c>
      <c r="H38" s="103">
        <f t="shared" si="3"/>
        <v>0</v>
      </c>
    </row>
    <row r="39" spans="1:8" x14ac:dyDescent="0.2">
      <c r="A39" s="127"/>
      <c r="B39" s="108"/>
      <c r="C39" s="114"/>
      <c r="D39" s="114"/>
      <c r="E39" s="17">
        <f t="shared" si="0"/>
        <v>0</v>
      </c>
      <c r="F39" s="17" t="b">
        <f t="shared" si="2"/>
        <v>0</v>
      </c>
      <c r="G39" s="19" t="str">
        <f t="shared" si="1"/>
        <v/>
      </c>
      <c r="H39" s="103">
        <f t="shared" si="3"/>
        <v>0</v>
      </c>
    </row>
    <row r="40" spans="1:8" x14ac:dyDescent="0.2">
      <c r="A40" s="127"/>
      <c r="B40" s="108"/>
      <c r="C40" s="114"/>
      <c r="D40" s="114"/>
      <c r="E40" s="17">
        <f t="shared" si="0"/>
        <v>0</v>
      </c>
      <c r="F40" s="17" t="b">
        <f t="shared" si="2"/>
        <v>0</v>
      </c>
      <c r="G40" s="19" t="str">
        <f t="shared" si="1"/>
        <v/>
      </c>
      <c r="H40" s="103">
        <f t="shared" si="3"/>
        <v>0</v>
      </c>
    </row>
    <row r="41" spans="1:8" x14ac:dyDescent="0.2">
      <c r="A41" s="127"/>
      <c r="B41" s="108"/>
      <c r="C41" s="114"/>
      <c r="D41" s="114"/>
      <c r="E41" s="17">
        <f t="shared" si="0"/>
        <v>0</v>
      </c>
      <c r="F41" s="17" t="b">
        <f t="shared" si="2"/>
        <v>0</v>
      </c>
      <c r="G41" s="19" t="str">
        <f t="shared" si="1"/>
        <v/>
      </c>
      <c r="H41" s="103">
        <f t="shared" si="3"/>
        <v>0</v>
      </c>
    </row>
    <row r="42" spans="1:8" x14ac:dyDescent="0.2">
      <c r="A42" s="127"/>
      <c r="B42" s="108"/>
      <c r="C42" s="114"/>
      <c r="D42" s="114"/>
      <c r="E42" s="17">
        <f t="shared" si="0"/>
        <v>0</v>
      </c>
      <c r="F42" s="17" t="b">
        <f t="shared" si="2"/>
        <v>0</v>
      </c>
      <c r="G42" s="19" t="str">
        <f t="shared" si="1"/>
        <v/>
      </c>
      <c r="H42" s="103">
        <f t="shared" si="3"/>
        <v>0</v>
      </c>
    </row>
    <row r="43" spans="1:8" x14ac:dyDescent="0.2">
      <c r="A43" s="127"/>
      <c r="B43" s="108"/>
      <c r="C43" s="114"/>
      <c r="D43" s="114"/>
      <c r="E43" s="17">
        <f t="shared" si="0"/>
        <v>0</v>
      </c>
      <c r="F43" s="17" t="b">
        <f t="shared" si="2"/>
        <v>0</v>
      </c>
      <c r="G43" s="19" t="str">
        <f t="shared" si="1"/>
        <v/>
      </c>
      <c r="H43" s="103">
        <f t="shared" si="3"/>
        <v>0</v>
      </c>
    </row>
    <row r="44" spans="1:8" x14ac:dyDescent="0.2">
      <c r="A44" s="127"/>
      <c r="B44" s="108"/>
      <c r="C44" s="114"/>
      <c r="D44" s="114"/>
      <c r="E44" s="17">
        <f t="shared" si="0"/>
        <v>0</v>
      </c>
      <c r="F44" s="17" t="b">
        <f t="shared" si="2"/>
        <v>0</v>
      </c>
      <c r="G44" s="19" t="str">
        <f t="shared" si="1"/>
        <v/>
      </c>
      <c r="H44" s="103">
        <f t="shared" si="3"/>
        <v>0</v>
      </c>
    </row>
    <row r="45" spans="1:8" x14ac:dyDescent="0.2">
      <c r="A45" s="127"/>
      <c r="B45" s="108"/>
      <c r="C45" s="114"/>
      <c r="D45" s="114"/>
      <c r="E45" s="17">
        <f t="shared" si="0"/>
        <v>0</v>
      </c>
      <c r="F45" s="17" t="b">
        <f t="shared" si="2"/>
        <v>0</v>
      </c>
      <c r="G45" s="19" t="str">
        <f t="shared" si="1"/>
        <v/>
      </c>
      <c r="H45" s="103">
        <f t="shared" si="3"/>
        <v>0</v>
      </c>
    </row>
    <row r="46" spans="1:8" x14ac:dyDescent="0.2">
      <c r="A46" s="127"/>
      <c r="B46" s="108"/>
      <c r="C46" s="114"/>
      <c r="D46" s="114"/>
      <c r="E46" s="17">
        <f t="shared" si="0"/>
        <v>0</v>
      </c>
      <c r="F46" s="17" t="b">
        <f t="shared" si="2"/>
        <v>0</v>
      </c>
      <c r="G46" s="19" t="str">
        <f t="shared" si="1"/>
        <v/>
      </c>
      <c r="H46" s="103">
        <f t="shared" si="3"/>
        <v>0</v>
      </c>
    </row>
    <row r="47" spans="1:8" x14ac:dyDescent="0.2">
      <c r="A47" s="127"/>
      <c r="B47" s="108"/>
      <c r="C47" s="114"/>
      <c r="D47" s="114"/>
      <c r="E47" s="17">
        <f t="shared" si="0"/>
        <v>0</v>
      </c>
      <c r="F47" s="17" t="b">
        <f t="shared" si="2"/>
        <v>0</v>
      </c>
      <c r="G47" s="19" t="str">
        <f t="shared" si="1"/>
        <v/>
      </c>
      <c r="H47" s="103">
        <f t="shared" si="3"/>
        <v>0</v>
      </c>
    </row>
    <row r="48" spans="1:8" x14ac:dyDescent="0.2">
      <c r="A48" s="127"/>
      <c r="B48" s="108"/>
      <c r="C48" s="114"/>
      <c r="D48" s="114"/>
      <c r="E48" s="17">
        <f t="shared" si="0"/>
        <v>0</v>
      </c>
      <c r="F48" s="17" t="b">
        <f t="shared" si="2"/>
        <v>0</v>
      </c>
      <c r="G48" s="19" t="str">
        <f t="shared" si="1"/>
        <v/>
      </c>
      <c r="H48" s="103">
        <f t="shared" si="3"/>
        <v>0</v>
      </c>
    </row>
    <row r="49" spans="1:8" x14ac:dyDescent="0.2">
      <c r="A49" s="127"/>
      <c r="B49" s="108"/>
      <c r="C49" s="114"/>
      <c r="D49" s="114"/>
      <c r="E49" s="17">
        <f t="shared" si="0"/>
        <v>0</v>
      </c>
      <c r="F49" s="17" t="b">
        <f t="shared" si="2"/>
        <v>0</v>
      </c>
      <c r="G49" s="19" t="str">
        <f t="shared" si="1"/>
        <v/>
      </c>
      <c r="H49" s="103">
        <f t="shared" si="3"/>
        <v>0</v>
      </c>
    </row>
    <row r="50" spans="1:8" x14ac:dyDescent="0.2">
      <c r="A50" s="127"/>
      <c r="B50" s="108"/>
      <c r="C50" s="114"/>
      <c r="D50" s="114"/>
      <c r="E50" s="17">
        <f t="shared" si="0"/>
        <v>0</v>
      </c>
      <c r="F50" s="17" t="b">
        <f t="shared" si="2"/>
        <v>0</v>
      </c>
      <c r="G50" s="19" t="str">
        <f t="shared" si="1"/>
        <v/>
      </c>
      <c r="H50" s="103">
        <f t="shared" si="3"/>
        <v>0</v>
      </c>
    </row>
    <row r="51" spans="1:8" x14ac:dyDescent="0.2">
      <c r="A51" s="127"/>
      <c r="B51" s="108"/>
      <c r="C51" s="114"/>
      <c r="D51" s="114"/>
      <c r="E51" s="17">
        <f t="shared" si="0"/>
        <v>0</v>
      </c>
      <c r="F51" s="17" t="b">
        <f t="shared" si="2"/>
        <v>0</v>
      </c>
      <c r="G51" s="19" t="str">
        <f t="shared" si="1"/>
        <v/>
      </c>
      <c r="H51" s="103">
        <f t="shared" si="3"/>
        <v>0</v>
      </c>
    </row>
    <row r="52" spans="1:8" x14ac:dyDescent="0.2">
      <c r="A52" s="127"/>
      <c r="B52" s="108"/>
      <c r="C52" s="114"/>
      <c r="D52" s="114"/>
      <c r="E52" s="17">
        <f t="shared" si="0"/>
        <v>0</v>
      </c>
      <c r="F52" s="17" t="b">
        <f t="shared" si="2"/>
        <v>0</v>
      </c>
      <c r="G52" s="19" t="str">
        <f t="shared" si="1"/>
        <v/>
      </c>
      <c r="H52" s="103">
        <f t="shared" si="3"/>
        <v>0</v>
      </c>
    </row>
    <row r="53" spans="1:8" x14ac:dyDescent="0.2">
      <c r="A53" s="127"/>
      <c r="B53" s="108"/>
      <c r="C53" s="114"/>
      <c r="D53" s="114"/>
      <c r="E53" s="17">
        <f t="shared" si="0"/>
        <v>0</v>
      </c>
      <c r="F53" s="17" t="b">
        <f t="shared" si="2"/>
        <v>0</v>
      </c>
      <c r="G53" s="19" t="str">
        <f t="shared" si="1"/>
        <v/>
      </c>
      <c r="H53" s="103">
        <f t="shared" si="3"/>
        <v>0</v>
      </c>
    </row>
    <row r="54" spans="1:8" ht="13.5" customHeight="1" x14ac:dyDescent="0.2">
      <c r="A54" s="127"/>
      <c r="B54" s="108"/>
      <c r="C54" s="114"/>
      <c r="D54" s="114"/>
      <c r="E54" s="17">
        <f t="shared" si="0"/>
        <v>0</v>
      </c>
      <c r="F54" s="17" t="b">
        <f t="shared" si="2"/>
        <v>0</v>
      </c>
      <c r="G54" s="19" t="str">
        <f t="shared" si="1"/>
        <v/>
      </c>
      <c r="H54" s="103">
        <f t="shared" si="3"/>
        <v>0</v>
      </c>
    </row>
    <row r="55" spans="1:8" x14ac:dyDescent="0.2">
      <c r="A55" s="127"/>
      <c r="B55" s="108"/>
      <c r="C55" s="114"/>
      <c r="D55" s="114"/>
      <c r="E55" s="17">
        <f t="shared" si="0"/>
        <v>0</v>
      </c>
      <c r="F55" s="17" t="b">
        <f t="shared" si="2"/>
        <v>0</v>
      </c>
      <c r="G55" s="19" t="str">
        <f t="shared" si="1"/>
        <v/>
      </c>
      <c r="H55" s="103">
        <f t="shared" si="3"/>
        <v>0</v>
      </c>
    </row>
    <row r="56" spans="1:8" x14ac:dyDescent="0.2">
      <c r="A56" s="127"/>
      <c r="B56" s="108"/>
      <c r="C56" s="114"/>
      <c r="D56" s="114"/>
      <c r="E56" s="17">
        <f t="shared" si="0"/>
        <v>0</v>
      </c>
      <c r="F56" s="17" t="b">
        <f t="shared" si="2"/>
        <v>0</v>
      </c>
      <c r="G56" s="19" t="str">
        <f t="shared" si="1"/>
        <v/>
      </c>
      <c r="H56" s="103">
        <f t="shared" si="3"/>
        <v>0</v>
      </c>
    </row>
    <row r="57" spans="1:8" x14ac:dyDescent="0.2">
      <c r="A57" s="127"/>
      <c r="B57" s="108"/>
      <c r="C57" s="114"/>
      <c r="D57" s="114"/>
      <c r="E57" s="17">
        <f t="shared" si="0"/>
        <v>0</v>
      </c>
      <c r="F57" s="17" t="b">
        <f t="shared" si="2"/>
        <v>0</v>
      </c>
      <c r="G57" s="19" t="str">
        <f t="shared" si="1"/>
        <v/>
      </c>
      <c r="H57" s="103">
        <f t="shared" si="3"/>
        <v>0</v>
      </c>
    </row>
    <row r="58" spans="1:8" x14ac:dyDescent="0.2">
      <c r="A58" s="128"/>
      <c r="B58" s="108"/>
      <c r="C58" s="114"/>
      <c r="D58" s="114"/>
      <c r="E58" s="17">
        <f t="shared" si="0"/>
        <v>0</v>
      </c>
      <c r="F58" s="17" t="b">
        <f t="shared" si="2"/>
        <v>0</v>
      </c>
      <c r="G58" s="19" t="str">
        <f t="shared" si="1"/>
        <v/>
      </c>
      <c r="H58" s="103">
        <f t="shared" si="3"/>
        <v>0</v>
      </c>
    </row>
  </sheetData>
  <sheetProtection password="DCF5" sheet="1" insertRows="0" selectLockedCells="1"/>
  <protectedRanges>
    <protectedRange sqref="C11:E58" name="Saisie"/>
  </protectedRanges>
  <mergeCells count="8">
    <mergeCell ref="J1:J5"/>
    <mergeCell ref="C8:D9"/>
    <mergeCell ref="F8:G9"/>
    <mergeCell ref="A11:A58"/>
    <mergeCell ref="E8:E10"/>
    <mergeCell ref="D5:G5"/>
    <mergeCell ref="B2:D2"/>
    <mergeCell ref="B3:D3"/>
  </mergeCells>
  <phoneticPr fontId="5" type="noConversion"/>
  <conditionalFormatting sqref="F11:F58">
    <cfRule type="cellIs" dxfId="21" priority="1" stopIfTrue="1" operator="equal">
      <formula>"&lt; Seuil"</formula>
    </cfRule>
    <cfRule type="expression" dxfId="20" priority="2" stopIfTrue="1">
      <formula>NOT(ISNUMBER($F11))</formula>
    </cfRule>
  </conditionalFormatting>
  <conditionalFormatting sqref="D11:D30 E11:E58">
    <cfRule type="expression" dxfId="19" priority="3" stopIfTrue="1">
      <formula>NOT(ISNUMBER(D11))</formula>
    </cfRule>
  </conditionalFormatting>
  <conditionalFormatting sqref="G11:G58">
    <cfRule type="expression" dxfId="18" priority="4" stopIfTrue="1">
      <formula>IF(H11=1,1,0)</formula>
    </cfRule>
    <cfRule type="expression" dxfId="17" priority="5" stopIfTrue="1">
      <formula>IF(H11=2,1,0)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showGridLines="0" workbookViewId="0">
      <selection activeCell="B11" activeCellId="3" sqref="B2:D2 B3:D3 D5:G5 B11:D58"/>
    </sheetView>
  </sheetViews>
  <sheetFormatPr baseColWidth="10" defaultColWidth="11.42578125" defaultRowHeight="12.75" x14ac:dyDescent="0.2"/>
  <cols>
    <col min="1" max="1" width="14.140625" style="1" customWidth="1"/>
    <col min="2" max="2" width="14" style="1" customWidth="1"/>
    <col min="3" max="5" width="11.42578125" style="1" customWidth="1"/>
    <col min="6" max="6" width="11.28515625" style="1" bestFit="1" customWidth="1"/>
    <col min="7" max="7" width="11.7109375" style="14" customWidth="1"/>
    <col min="8" max="8" width="14.85546875" style="1" bestFit="1" customWidth="1"/>
    <col min="9" max="9" width="24.42578125" style="1" bestFit="1" customWidth="1"/>
    <col min="10" max="10" width="5.5703125" style="1" customWidth="1"/>
    <col min="11" max="11" width="6.7109375" style="1" bestFit="1" customWidth="1"/>
    <col min="12" max="12" width="5.42578125" style="1" bestFit="1" customWidth="1"/>
    <col min="13" max="13" width="7.28515625" style="1" customWidth="1"/>
    <col min="14" max="16384" width="11.42578125" style="1"/>
  </cols>
  <sheetData>
    <row r="1" spans="1:16" x14ac:dyDescent="0.2">
      <c r="J1" s="122" t="s">
        <v>33</v>
      </c>
    </row>
    <row r="2" spans="1:16" ht="15.75" x14ac:dyDescent="0.25">
      <c r="A2" s="21" t="s">
        <v>13</v>
      </c>
      <c r="B2" s="149"/>
      <c r="C2" s="149"/>
      <c r="D2" s="149"/>
      <c r="F2" s="21"/>
      <c r="G2" s="22"/>
      <c r="J2" s="122"/>
    </row>
    <row r="3" spans="1:16" ht="15.75" x14ac:dyDescent="0.25">
      <c r="A3" s="21" t="s">
        <v>14</v>
      </c>
      <c r="B3" s="149"/>
      <c r="C3" s="149"/>
      <c r="D3" s="149"/>
      <c r="F3" s="21"/>
      <c r="G3" s="22"/>
      <c r="J3" s="122"/>
    </row>
    <row r="4" spans="1:16" ht="15.75" x14ac:dyDescent="0.25">
      <c r="A4" s="21"/>
      <c r="B4" s="21"/>
      <c r="C4" s="21"/>
      <c r="D4" s="21"/>
      <c r="E4" s="21"/>
      <c r="F4" s="21"/>
      <c r="G4" s="22"/>
      <c r="J4" s="122"/>
    </row>
    <row r="5" spans="1:16" ht="15.6" customHeight="1" x14ac:dyDescent="0.25">
      <c r="A5" s="21" t="s">
        <v>15</v>
      </c>
      <c r="B5" s="21"/>
      <c r="C5" s="21"/>
      <c r="D5" s="149"/>
      <c r="E5" s="149"/>
      <c r="F5" s="149"/>
      <c r="G5" s="149"/>
      <c r="J5" s="123"/>
    </row>
    <row r="6" spans="1:16" ht="15.75" x14ac:dyDescent="0.25">
      <c r="A6" s="21"/>
      <c r="B6" s="21"/>
      <c r="C6" s="21"/>
      <c r="D6" s="21"/>
      <c r="E6" s="21"/>
      <c r="F6" s="21"/>
      <c r="G6" s="22"/>
      <c r="H6" s="118"/>
      <c r="I6" s="9" t="s">
        <v>8</v>
      </c>
      <c r="J6" s="13">
        <v>0.2</v>
      </c>
      <c r="L6" s="30"/>
      <c r="M6" s="30"/>
      <c r="N6" s="23" t="s">
        <v>40</v>
      </c>
      <c r="O6" s="31">
        <v>5</v>
      </c>
    </row>
    <row r="7" spans="1:16" x14ac:dyDescent="0.2">
      <c r="C7" s="24"/>
      <c r="D7" s="24"/>
      <c r="E7" s="24"/>
    </row>
    <row r="8" spans="1:16" x14ac:dyDescent="0.2">
      <c r="B8" s="28"/>
      <c r="C8" s="132" t="s">
        <v>27</v>
      </c>
      <c r="D8" s="133"/>
      <c r="E8" s="148" t="s">
        <v>17</v>
      </c>
      <c r="F8" s="136" t="s">
        <v>3</v>
      </c>
      <c r="G8" s="137"/>
    </row>
    <row r="9" spans="1:16" ht="25.5" customHeight="1" x14ac:dyDescent="0.2">
      <c r="B9" s="29" t="s">
        <v>90</v>
      </c>
      <c r="C9" s="134"/>
      <c r="D9" s="135"/>
      <c r="E9" s="130"/>
      <c r="F9" s="138"/>
      <c r="G9" s="139"/>
    </row>
    <row r="10" spans="1:16" ht="25.5" x14ac:dyDescent="0.2">
      <c r="B10" s="27" t="s">
        <v>9</v>
      </c>
      <c r="C10" s="27" t="s">
        <v>1</v>
      </c>
      <c r="D10" s="27" t="s">
        <v>2</v>
      </c>
      <c r="E10" s="131"/>
      <c r="F10" s="32" t="s">
        <v>30</v>
      </c>
      <c r="G10" s="32" t="s">
        <v>48</v>
      </c>
      <c r="H10" s="102"/>
    </row>
    <row r="11" spans="1:16" x14ac:dyDescent="0.2">
      <c r="A11" s="126" t="s">
        <v>91</v>
      </c>
      <c r="B11" s="16"/>
      <c r="C11" s="17"/>
      <c r="D11" s="17"/>
      <c r="E11" s="17">
        <f t="shared" ref="E11:E58" si="0">(D11+C11)/2</f>
        <v>0</v>
      </c>
      <c r="F11" s="17" t="b">
        <f t="shared" ref="F11:F58" si="1">IF(ISNUMBER(C11)=TRUE,IF(ISNUMBER(D11)=TRUE,IF(AND(C11&lt;$O$6,D11&lt;$O$6),"&lt; Seuil",C11-E11)))</f>
        <v>0</v>
      </c>
      <c r="G11" s="19" t="str">
        <f t="shared" ref="G11:G58" si="2">IF(F11="&lt; Seuil","Bon",IF(F11=FALSE,"",ABS((F11)/E11)))</f>
        <v/>
      </c>
      <c r="H11" s="103">
        <f t="shared" ref="H11:H58" si="3">IF(G11="Bon",1,IF(NOT(ISNUMBER(G11)),0,IF(G11&lt;=$J$6,1,IF(G11&gt;$J$6,2))))</f>
        <v>0</v>
      </c>
      <c r="I11" s="2" t="s">
        <v>7</v>
      </c>
      <c r="J11" s="3">
        <f>COUNTIF(H11:H58,"&lt;&gt;0")</f>
        <v>0</v>
      </c>
      <c r="K11" s="4" t="s">
        <v>4</v>
      </c>
      <c r="L11" s="4"/>
    </row>
    <row r="12" spans="1:16" x14ac:dyDescent="0.2">
      <c r="A12" s="127"/>
      <c r="B12" s="16"/>
      <c r="C12" s="17"/>
      <c r="D12" s="17"/>
      <c r="E12" s="17">
        <f t="shared" si="0"/>
        <v>0</v>
      </c>
      <c r="F12" s="17" t="b">
        <f t="shared" si="1"/>
        <v>0</v>
      </c>
      <c r="G12" s="19" t="str">
        <f t="shared" si="2"/>
        <v/>
      </c>
      <c r="H12" s="103">
        <f t="shared" si="3"/>
        <v>0</v>
      </c>
      <c r="P12" s="10"/>
    </row>
    <row r="13" spans="1:16" x14ac:dyDescent="0.2">
      <c r="A13" s="127"/>
      <c r="B13" s="16"/>
      <c r="C13" s="17"/>
      <c r="D13" s="17"/>
      <c r="E13" s="17">
        <f t="shared" si="0"/>
        <v>0</v>
      </c>
      <c r="F13" s="17" t="b">
        <f t="shared" si="1"/>
        <v>0</v>
      </c>
      <c r="G13" s="19" t="str">
        <f t="shared" si="2"/>
        <v/>
      </c>
      <c r="H13" s="103">
        <f t="shared" si="3"/>
        <v>0</v>
      </c>
      <c r="I13" s="2" t="s">
        <v>23</v>
      </c>
      <c r="J13" s="10">
        <f>COUNTIF(H11:H58,"=1")</f>
        <v>0</v>
      </c>
      <c r="K13" s="4" t="s">
        <v>4</v>
      </c>
      <c r="L13" s="4" t="s">
        <v>5</v>
      </c>
      <c r="M13" s="11" t="e">
        <f>ROUND(J13/$J$11,2)</f>
        <v>#DIV/0!</v>
      </c>
      <c r="N13" s="1" t="s">
        <v>6</v>
      </c>
    </row>
    <row r="14" spans="1:16" x14ac:dyDescent="0.2">
      <c r="A14" s="127"/>
      <c r="B14" s="16"/>
      <c r="C14" s="17"/>
      <c r="D14" s="17"/>
      <c r="E14" s="17">
        <f t="shared" si="0"/>
        <v>0</v>
      </c>
      <c r="F14" s="17" t="b">
        <f t="shared" si="1"/>
        <v>0</v>
      </c>
      <c r="G14" s="19" t="str">
        <f t="shared" si="2"/>
        <v/>
      </c>
      <c r="H14" s="103">
        <f t="shared" si="3"/>
        <v>0</v>
      </c>
      <c r="I14" s="2" t="s">
        <v>24</v>
      </c>
      <c r="J14" s="7">
        <f>COUNTIF(H11:H58,"=2")</f>
        <v>0</v>
      </c>
      <c r="K14" s="4" t="s">
        <v>4</v>
      </c>
      <c r="L14" s="4" t="s">
        <v>5</v>
      </c>
      <c r="M14" s="8" t="e">
        <f>ROUND(J14/$J$11,2)</f>
        <v>#DIV/0!</v>
      </c>
      <c r="N14" s="1" t="s">
        <v>6</v>
      </c>
    </row>
    <row r="15" spans="1:16" x14ac:dyDescent="0.2">
      <c r="A15" s="127"/>
      <c r="B15" s="16"/>
      <c r="C15" s="17"/>
      <c r="D15" s="17"/>
      <c r="E15" s="17">
        <f t="shared" si="0"/>
        <v>0</v>
      </c>
      <c r="F15" s="17" t="b">
        <f t="shared" si="1"/>
        <v>0</v>
      </c>
      <c r="G15" s="19" t="str">
        <f t="shared" si="2"/>
        <v/>
      </c>
      <c r="H15" s="103">
        <f t="shared" si="3"/>
        <v>0</v>
      </c>
    </row>
    <row r="16" spans="1:16" x14ac:dyDescent="0.2">
      <c r="A16" s="127"/>
      <c r="B16" s="16"/>
      <c r="C16" s="17"/>
      <c r="D16" s="17"/>
      <c r="E16" s="17">
        <f t="shared" si="0"/>
        <v>0</v>
      </c>
      <c r="F16" s="17" t="b">
        <f t="shared" si="1"/>
        <v>0</v>
      </c>
      <c r="G16" s="19" t="str">
        <f t="shared" si="2"/>
        <v/>
      </c>
      <c r="H16" s="103">
        <f t="shared" si="3"/>
        <v>0</v>
      </c>
    </row>
    <row r="17" spans="1:8" x14ac:dyDescent="0.2">
      <c r="A17" s="127"/>
      <c r="B17" s="16"/>
      <c r="C17" s="17"/>
      <c r="D17" s="17"/>
      <c r="E17" s="17">
        <f t="shared" si="0"/>
        <v>0</v>
      </c>
      <c r="F17" s="17" t="b">
        <f t="shared" si="1"/>
        <v>0</v>
      </c>
      <c r="G17" s="19" t="str">
        <f t="shared" si="2"/>
        <v/>
      </c>
      <c r="H17" s="103">
        <f t="shared" si="3"/>
        <v>0</v>
      </c>
    </row>
    <row r="18" spans="1:8" x14ac:dyDescent="0.2">
      <c r="A18" s="127"/>
      <c r="B18" s="16"/>
      <c r="C18" s="17"/>
      <c r="D18" s="17"/>
      <c r="E18" s="17">
        <f t="shared" si="0"/>
        <v>0</v>
      </c>
      <c r="F18" s="17" t="b">
        <f t="shared" si="1"/>
        <v>0</v>
      </c>
      <c r="G18" s="19" t="str">
        <f t="shared" si="2"/>
        <v/>
      </c>
      <c r="H18" s="103">
        <f t="shared" si="3"/>
        <v>0</v>
      </c>
    </row>
    <row r="19" spans="1:8" x14ac:dyDescent="0.2">
      <c r="A19" s="127"/>
      <c r="B19" s="16"/>
      <c r="C19" s="17"/>
      <c r="D19" s="17"/>
      <c r="E19" s="17">
        <f t="shared" si="0"/>
        <v>0</v>
      </c>
      <c r="F19" s="17" t="b">
        <f t="shared" si="1"/>
        <v>0</v>
      </c>
      <c r="G19" s="19" t="str">
        <f t="shared" si="2"/>
        <v/>
      </c>
      <c r="H19" s="103">
        <f t="shared" si="3"/>
        <v>0</v>
      </c>
    </row>
    <row r="20" spans="1:8" x14ac:dyDescent="0.2">
      <c r="A20" s="127"/>
      <c r="B20" s="16"/>
      <c r="C20" s="17"/>
      <c r="D20" s="17"/>
      <c r="E20" s="17">
        <f t="shared" si="0"/>
        <v>0</v>
      </c>
      <c r="F20" s="17" t="b">
        <f t="shared" si="1"/>
        <v>0</v>
      </c>
      <c r="G20" s="19" t="str">
        <f t="shared" si="2"/>
        <v/>
      </c>
      <c r="H20" s="103">
        <f t="shared" si="3"/>
        <v>0</v>
      </c>
    </row>
    <row r="21" spans="1:8" x14ac:dyDescent="0.2">
      <c r="A21" s="127"/>
      <c r="B21" s="16"/>
      <c r="C21" s="17"/>
      <c r="D21" s="17"/>
      <c r="E21" s="17">
        <f t="shared" si="0"/>
        <v>0</v>
      </c>
      <c r="F21" s="17" t="b">
        <f t="shared" si="1"/>
        <v>0</v>
      </c>
      <c r="G21" s="19" t="str">
        <f t="shared" si="2"/>
        <v/>
      </c>
      <c r="H21" s="103">
        <f t="shared" si="3"/>
        <v>0</v>
      </c>
    </row>
    <row r="22" spans="1:8" x14ac:dyDescent="0.2">
      <c r="A22" s="127"/>
      <c r="B22" s="16"/>
      <c r="C22" s="17"/>
      <c r="D22" s="17"/>
      <c r="E22" s="17">
        <f t="shared" si="0"/>
        <v>0</v>
      </c>
      <c r="F22" s="17" t="b">
        <f t="shared" si="1"/>
        <v>0</v>
      </c>
      <c r="G22" s="19" t="str">
        <f t="shared" si="2"/>
        <v/>
      </c>
      <c r="H22" s="103">
        <f t="shared" si="3"/>
        <v>0</v>
      </c>
    </row>
    <row r="23" spans="1:8" x14ac:dyDescent="0.2">
      <c r="A23" s="127"/>
      <c r="B23" s="16"/>
      <c r="C23" s="17"/>
      <c r="D23" s="17"/>
      <c r="E23" s="17">
        <f t="shared" si="0"/>
        <v>0</v>
      </c>
      <c r="F23" s="17" t="b">
        <f t="shared" si="1"/>
        <v>0</v>
      </c>
      <c r="G23" s="19" t="str">
        <f t="shared" si="2"/>
        <v/>
      </c>
      <c r="H23" s="103">
        <f t="shared" si="3"/>
        <v>0</v>
      </c>
    </row>
    <row r="24" spans="1:8" x14ac:dyDescent="0.2">
      <c r="A24" s="127"/>
      <c r="B24" s="16"/>
      <c r="C24" s="17"/>
      <c r="D24" s="17"/>
      <c r="E24" s="17">
        <f t="shared" si="0"/>
        <v>0</v>
      </c>
      <c r="F24" s="17" t="b">
        <f t="shared" si="1"/>
        <v>0</v>
      </c>
      <c r="G24" s="19" t="str">
        <f t="shared" si="2"/>
        <v/>
      </c>
      <c r="H24" s="103">
        <f t="shared" si="3"/>
        <v>0</v>
      </c>
    </row>
    <row r="25" spans="1:8" x14ac:dyDescent="0.2">
      <c r="A25" s="127"/>
      <c r="B25" s="16"/>
      <c r="C25" s="17"/>
      <c r="D25" s="17"/>
      <c r="E25" s="17">
        <f t="shared" si="0"/>
        <v>0</v>
      </c>
      <c r="F25" s="17" t="b">
        <f t="shared" si="1"/>
        <v>0</v>
      </c>
      <c r="G25" s="19" t="str">
        <f t="shared" si="2"/>
        <v/>
      </c>
      <c r="H25" s="103">
        <f t="shared" si="3"/>
        <v>0</v>
      </c>
    </row>
    <row r="26" spans="1:8" x14ac:dyDescent="0.2">
      <c r="A26" s="127"/>
      <c r="B26" s="16"/>
      <c r="C26" s="17"/>
      <c r="D26" s="17"/>
      <c r="E26" s="17">
        <f t="shared" si="0"/>
        <v>0</v>
      </c>
      <c r="F26" s="17" t="b">
        <f t="shared" si="1"/>
        <v>0</v>
      </c>
      <c r="G26" s="19" t="str">
        <f t="shared" si="2"/>
        <v/>
      </c>
      <c r="H26" s="103">
        <f t="shared" si="3"/>
        <v>0</v>
      </c>
    </row>
    <row r="27" spans="1:8" x14ac:dyDescent="0.2">
      <c r="A27" s="127"/>
      <c r="B27" s="16"/>
      <c r="C27" s="17"/>
      <c r="D27" s="17"/>
      <c r="E27" s="17">
        <f t="shared" si="0"/>
        <v>0</v>
      </c>
      <c r="F27" s="17" t="b">
        <f t="shared" si="1"/>
        <v>0</v>
      </c>
      <c r="G27" s="19" t="str">
        <f t="shared" si="2"/>
        <v/>
      </c>
      <c r="H27" s="103">
        <f t="shared" si="3"/>
        <v>0</v>
      </c>
    </row>
    <row r="28" spans="1:8" x14ac:dyDescent="0.2">
      <c r="A28" s="127"/>
      <c r="B28" s="16"/>
      <c r="C28" s="17"/>
      <c r="D28" s="17"/>
      <c r="E28" s="17">
        <f t="shared" si="0"/>
        <v>0</v>
      </c>
      <c r="F28" s="17" t="b">
        <f t="shared" si="1"/>
        <v>0</v>
      </c>
      <c r="G28" s="19" t="str">
        <f t="shared" si="2"/>
        <v/>
      </c>
      <c r="H28" s="103">
        <f t="shared" si="3"/>
        <v>0</v>
      </c>
    </row>
    <row r="29" spans="1:8" x14ac:dyDescent="0.2">
      <c r="A29" s="127"/>
      <c r="B29" s="16"/>
      <c r="C29" s="17"/>
      <c r="D29" s="17"/>
      <c r="E29" s="17">
        <f t="shared" si="0"/>
        <v>0</v>
      </c>
      <c r="F29" s="17" t="b">
        <f t="shared" si="1"/>
        <v>0</v>
      </c>
      <c r="G29" s="19" t="str">
        <f t="shared" si="2"/>
        <v/>
      </c>
      <c r="H29" s="103">
        <f t="shared" si="3"/>
        <v>0</v>
      </c>
    </row>
    <row r="30" spans="1:8" x14ac:dyDescent="0.2">
      <c r="A30" s="127"/>
      <c r="B30" s="16"/>
      <c r="C30" s="17"/>
      <c r="D30" s="17"/>
      <c r="E30" s="17">
        <f t="shared" si="0"/>
        <v>0</v>
      </c>
      <c r="F30" s="17" t="b">
        <f t="shared" si="1"/>
        <v>0</v>
      </c>
      <c r="G30" s="19" t="str">
        <f t="shared" si="2"/>
        <v/>
      </c>
      <c r="H30" s="103">
        <f t="shared" si="3"/>
        <v>0</v>
      </c>
    </row>
    <row r="31" spans="1:8" x14ac:dyDescent="0.2">
      <c r="A31" s="127"/>
      <c r="B31" s="15"/>
      <c r="C31" s="17"/>
      <c r="D31" s="17"/>
      <c r="E31" s="17">
        <f t="shared" si="0"/>
        <v>0</v>
      </c>
      <c r="F31" s="17" t="b">
        <f t="shared" si="1"/>
        <v>0</v>
      </c>
      <c r="G31" s="19" t="str">
        <f t="shared" si="2"/>
        <v/>
      </c>
      <c r="H31" s="103">
        <f t="shared" si="3"/>
        <v>0</v>
      </c>
    </row>
    <row r="32" spans="1:8" ht="12" customHeight="1" x14ac:dyDescent="0.2">
      <c r="A32" s="127"/>
      <c r="B32" s="15"/>
      <c r="C32" s="17"/>
      <c r="D32" s="17"/>
      <c r="E32" s="17">
        <f t="shared" si="0"/>
        <v>0</v>
      </c>
      <c r="F32" s="17" t="b">
        <f t="shared" si="1"/>
        <v>0</v>
      </c>
      <c r="G32" s="19" t="str">
        <f t="shared" si="2"/>
        <v/>
      </c>
      <c r="H32" s="103">
        <f t="shared" si="3"/>
        <v>0</v>
      </c>
    </row>
    <row r="33" spans="1:8" x14ac:dyDescent="0.2">
      <c r="A33" s="127"/>
      <c r="B33" s="15"/>
      <c r="C33" s="17"/>
      <c r="D33" s="17"/>
      <c r="E33" s="17">
        <f t="shared" si="0"/>
        <v>0</v>
      </c>
      <c r="F33" s="17" t="b">
        <f t="shared" si="1"/>
        <v>0</v>
      </c>
      <c r="G33" s="19" t="str">
        <f t="shared" si="2"/>
        <v/>
      </c>
      <c r="H33" s="103">
        <f t="shared" si="3"/>
        <v>0</v>
      </c>
    </row>
    <row r="34" spans="1:8" x14ac:dyDescent="0.2">
      <c r="A34" s="127"/>
      <c r="B34" s="15"/>
      <c r="C34" s="17"/>
      <c r="D34" s="17"/>
      <c r="E34" s="17">
        <f t="shared" si="0"/>
        <v>0</v>
      </c>
      <c r="F34" s="17" t="b">
        <f t="shared" si="1"/>
        <v>0</v>
      </c>
      <c r="G34" s="19" t="str">
        <f t="shared" si="2"/>
        <v/>
      </c>
      <c r="H34" s="103">
        <f t="shared" si="3"/>
        <v>0</v>
      </c>
    </row>
    <row r="35" spans="1:8" x14ac:dyDescent="0.2">
      <c r="A35" s="127"/>
      <c r="B35" s="15"/>
      <c r="C35" s="17"/>
      <c r="D35" s="17"/>
      <c r="E35" s="17">
        <f t="shared" si="0"/>
        <v>0</v>
      </c>
      <c r="F35" s="17" t="b">
        <f t="shared" si="1"/>
        <v>0</v>
      </c>
      <c r="G35" s="19" t="str">
        <f t="shared" si="2"/>
        <v/>
      </c>
      <c r="H35" s="103">
        <f t="shared" si="3"/>
        <v>0</v>
      </c>
    </row>
    <row r="36" spans="1:8" x14ac:dyDescent="0.2">
      <c r="A36" s="127"/>
      <c r="B36" s="15"/>
      <c r="C36" s="17"/>
      <c r="D36" s="17"/>
      <c r="E36" s="17">
        <f t="shared" si="0"/>
        <v>0</v>
      </c>
      <c r="F36" s="17" t="b">
        <f t="shared" si="1"/>
        <v>0</v>
      </c>
      <c r="G36" s="19" t="str">
        <f t="shared" si="2"/>
        <v/>
      </c>
      <c r="H36" s="103">
        <f t="shared" si="3"/>
        <v>0</v>
      </c>
    </row>
    <row r="37" spans="1:8" x14ac:dyDescent="0.2">
      <c r="A37" s="127"/>
      <c r="B37" s="15"/>
      <c r="C37" s="17"/>
      <c r="D37" s="17"/>
      <c r="E37" s="17">
        <f t="shared" si="0"/>
        <v>0</v>
      </c>
      <c r="F37" s="17" t="b">
        <f t="shared" si="1"/>
        <v>0</v>
      </c>
      <c r="G37" s="19" t="str">
        <f t="shared" si="2"/>
        <v/>
      </c>
      <c r="H37" s="103">
        <f t="shared" si="3"/>
        <v>0</v>
      </c>
    </row>
    <row r="38" spans="1:8" x14ac:dyDescent="0.2">
      <c r="A38" s="127"/>
      <c r="B38" s="15"/>
      <c r="C38" s="17"/>
      <c r="D38" s="17"/>
      <c r="E38" s="17">
        <f t="shared" si="0"/>
        <v>0</v>
      </c>
      <c r="F38" s="17" t="b">
        <f t="shared" si="1"/>
        <v>0</v>
      </c>
      <c r="G38" s="19" t="str">
        <f t="shared" si="2"/>
        <v/>
      </c>
      <c r="H38" s="103">
        <f t="shared" si="3"/>
        <v>0</v>
      </c>
    </row>
    <row r="39" spans="1:8" x14ac:dyDescent="0.2">
      <c r="A39" s="127"/>
      <c r="B39" s="15"/>
      <c r="C39" s="17"/>
      <c r="D39" s="17"/>
      <c r="E39" s="17">
        <f t="shared" si="0"/>
        <v>0</v>
      </c>
      <c r="F39" s="17" t="b">
        <f t="shared" si="1"/>
        <v>0</v>
      </c>
      <c r="G39" s="19" t="str">
        <f t="shared" si="2"/>
        <v/>
      </c>
      <c r="H39" s="103">
        <f t="shared" si="3"/>
        <v>0</v>
      </c>
    </row>
    <row r="40" spans="1:8" x14ac:dyDescent="0.2">
      <c r="A40" s="127"/>
      <c r="B40" s="15"/>
      <c r="C40" s="17"/>
      <c r="D40" s="17"/>
      <c r="E40" s="17">
        <f t="shared" si="0"/>
        <v>0</v>
      </c>
      <c r="F40" s="17" t="b">
        <f t="shared" si="1"/>
        <v>0</v>
      </c>
      <c r="G40" s="19" t="str">
        <f t="shared" si="2"/>
        <v/>
      </c>
      <c r="H40" s="103">
        <f t="shared" si="3"/>
        <v>0</v>
      </c>
    </row>
    <row r="41" spans="1:8" x14ac:dyDescent="0.2">
      <c r="A41" s="127"/>
      <c r="B41" s="15"/>
      <c r="C41" s="17"/>
      <c r="D41" s="17"/>
      <c r="E41" s="17">
        <f t="shared" si="0"/>
        <v>0</v>
      </c>
      <c r="F41" s="17" t="b">
        <f t="shared" si="1"/>
        <v>0</v>
      </c>
      <c r="G41" s="19" t="str">
        <f t="shared" si="2"/>
        <v/>
      </c>
      <c r="H41" s="103">
        <f t="shared" si="3"/>
        <v>0</v>
      </c>
    </row>
    <row r="42" spans="1:8" x14ac:dyDescent="0.2">
      <c r="A42" s="127"/>
      <c r="B42" s="15"/>
      <c r="C42" s="17"/>
      <c r="D42" s="17"/>
      <c r="E42" s="17">
        <f t="shared" si="0"/>
        <v>0</v>
      </c>
      <c r="F42" s="17" t="b">
        <f t="shared" si="1"/>
        <v>0</v>
      </c>
      <c r="G42" s="19" t="str">
        <f t="shared" si="2"/>
        <v/>
      </c>
      <c r="H42" s="103">
        <f t="shared" si="3"/>
        <v>0</v>
      </c>
    </row>
    <row r="43" spans="1:8" x14ac:dyDescent="0.2">
      <c r="A43" s="127"/>
      <c r="B43" s="15"/>
      <c r="C43" s="17"/>
      <c r="D43" s="17"/>
      <c r="E43" s="17">
        <f t="shared" si="0"/>
        <v>0</v>
      </c>
      <c r="F43" s="17" t="b">
        <f t="shared" si="1"/>
        <v>0</v>
      </c>
      <c r="G43" s="19" t="str">
        <f t="shared" si="2"/>
        <v/>
      </c>
      <c r="H43" s="103">
        <f t="shared" si="3"/>
        <v>0</v>
      </c>
    </row>
    <row r="44" spans="1:8" x14ac:dyDescent="0.2">
      <c r="A44" s="127"/>
      <c r="B44" s="15"/>
      <c r="C44" s="17"/>
      <c r="D44" s="17"/>
      <c r="E44" s="17">
        <f t="shared" si="0"/>
        <v>0</v>
      </c>
      <c r="F44" s="17" t="b">
        <f t="shared" si="1"/>
        <v>0</v>
      </c>
      <c r="G44" s="19" t="str">
        <f t="shared" si="2"/>
        <v/>
      </c>
      <c r="H44" s="103">
        <f t="shared" si="3"/>
        <v>0</v>
      </c>
    </row>
    <row r="45" spans="1:8" x14ac:dyDescent="0.2">
      <c r="A45" s="127"/>
      <c r="B45" s="15"/>
      <c r="C45" s="17"/>
      <c r="D45" s="17"/>
      <c r="E45" s="17">
        <f t="shared" si="0"/>
        <v>0</v>
      </c>
      <c r="F45" s="17" t="b">
        <f t="shared" si="1"/>
        <v>0</v>
      </c>
      <c r="G45" s="19" t="str">
        <f t="shared" si="2"/>
        <v/>
      </c>
      <c r="H45" s="103">
        <f t="shared" si="3"/>
        <v>0</v>
      </c>
    </row>
    <row r="46" spans="1:8" x14ac:dyDescent="0.2">
      <c r="A46" s="127"/>
      <c r="B46" s="15"/>
      <c r="C46" s="17"/>
      <c r="D46" s="17"/>
      <c r="E46" s="17">
        <f t="shared" si="0"/>
        <v>0</v>
      </c>
      <c r="F46" s="17" t="b">
        <f t="shared" si="1"/>
        <v>0</v>
      </c>
      <c r="G46" s="19" t="str">
        <f t="shared" si="2"/>
        <v/>
      </c>
      <c r="H46" s="103">
        <f t="shared" si="3"/>
        <v>0</v>
      </c>
    </row>
    <row r="47" spans="1:8" x14ac:dyDescent="0.2">
      <c r="A47" s="127"/>
      <c r="B47" s="15"/>
      <c r="C47" s="17"/>
      <c r="D47" s="17"/>
      <c r="E47" s="17">
        <f t="shared" si="0"/>
        <v>0</v>
      </c>
      <c r="F47" s="17" t="b">
        <f t="shared" si="1"/>
        <v>0</v>
      </c>
      <c r="G47" s="19" t="str">
        <f t="shared" si="2"/>
        <v/>
      </c>
      <c r="H47" s="103">
        <f t="shared" si="3"/>
        <v>0</v>
      </c>
    </row>
    <row r="48" spans="1:8" x14ac:dyDescent="0.2">
      <c r="A48" s="127"/>
      <c r="B48" s="15"/>
      <c r="C48" s="17"/>
      <c r="D48" s="17"/>
      <c r="E48" s="17">
        <f t="shared" si="0"/>
        <v>0</v>
      </c>
      <c r="F48" s="17" t="b">
        <f t="shared" si="1"/>
        <v>0</v>
      </c>
      <c r="G48" s="19" t="str">
        <f t="shared" si="2"/>
        <v/>
      </c>
      <c r="H48" s="103">
        <f t="shared" si="3"/>
        <v>0</v>
      </c>
    </row>
    <row r="49" spans="1:8" x14ac:dyDescent="0.2">
      <c r="A49" s="127"/>
      <c r="B49" s="15"/>
      <c r="C49" s="17"/>
      <c r="D49" s="17"/>
      <c r="E49" s="17">
        <f t="shared" si="0"/>
        <v>0</v>
      </c>
      <c r="F49" s="17" t="b">
        <f t="shared" si="1"/>
        <v>0</v>
      </c>
      <c r="G49" s="19" t="str">
        <f t="shared" si="2"/>
        <v/>
      </c>
      <c r="H49" s="103">
        <f t="shared" si="3"/>
        <v>0</v>
      </c>
    </row>
    <row r="50" spans="1:8" x14ac:dyDescent="0.2">
      <c r="A50" s="127"/>
      <c r="B50" s="15"/>
      <c r="C50" s="17"/>
      <c r="D50" s="17"/>
      <c r="E50" s="17">
        <f t="shared" si="0"/>
        <v>0</v>
      </c>
      <c r="F50" s="17" t="b">
        <f t="shared" si="1"/>
        <v>0</v>
      </c>
      <c r="G50" s="19" t="str">
        <f t="shared" si="2"/>
        <v/>
      </c>
      <c r="H50" s="103">
        <f t="shared" si="3"/>
        <v>0</v>
      </c>
    </row>
    <row r="51" spans="1:8" x14ac:dyDescent="0.2">
      <c r="A51" s="127"/>
      <c r="B51" s="15"/>
      <c r="C51" s="17"/>
      <c r="D51" s="17"/>
      <c r="E51" s="17">
        <f t="shared" si="0"/>
        <v>0</v>
      </c>
      <c r="F51" s="17" t="b">
        <f t="shared" si="1"/>
        <v>0</v>
      </c>
      <c r="G51" s="19" t="str">
        <f t="shared" si="2"/>
        <v/>
      </c>
      <c r="H51" s="103">
        <f t="shared" si="3"/>
        <v>0</v>
      </c>
    </row>
    <row r="52" spans="1:8" x14ac:dyDescent="0.2">
      <c r="A52" s="127"/>
      <c r="B52" s="15"/>
      <c r="C52" s="17"/>
      <c r="D52" s="17"/>
      <c r="E52" s="17">
        <f t="shared" si="0"/>
        <v>0</v>
      </c>
      <c r="F52" s="17" t="b">
        <f t="shared" si="1"/>
        <v>0</v>
      </c>
      <c r="G52" s="19" t="str">
        <f t="shared" si="2"/>
        <v/>
      </c>
      <c r="H52" s="103">
        <f t="shared" si="3"/>
        <v>0</v>
      </c>
    </row>
    <row r="53" spans="1:8" x14ac:dyDescent="0.2">
      <c r="A53" s="127"/>
      <c r="B53" s="15"/>
      <c r="C53" s="17"/>
      <c r="D53" s="17"/>
      <c r="E53" s="17">
        <f t="shared" si="0"/>
        <v>0</v>
      </c>
      <c r="F53" s="17" t="b">
        <f t="shared" si="1"/>
        <v>0</v>
      </c>
      <c r="G53" s="19" t="str">
        <f t="shared" si="2"/>
        <v/>
      </c>
      <c r="H53" s="103">
        <f t="shared" si="3"/>
        <v>0</v>
      </c>
    </row>
    <row r="54" spans="1:8" ht="13.5" customHeight="1" x14ac:dyDescent="0.2">
      <c r="A54" s="127"/>
      <c r="B54" s="15"/>
      <c r="C54" s="17"/>
      <c r="D54" s="17"/>
      <c r="E54" s="17">
        <f t="shared" si="0"/>
        <v>0</v>
      </c>
      <c r="F54" s="17" t="b">
        <f t="shared" si="1"/>
        <v>0</v>
      </c>
      <c r="G54" s="19" t="str">
        <f t="shared" si="2"/>
        <v/>
      </c>
      <c r="H54" s="103">
        <f t="shared" si="3"/>
        <v>0</v>
      </c>
    </row>
    <row r="55" spans="1:8" x14ac:dyDescent="0.2">
      <c r="A55" s="127"/>
      <c r="B55" s="15"/>
      <c r="C55" s="17"/>
      <c r="D55" s="17"/>
      <c r="E55" s="17">
        <f t="shared" si="0"/>
        <v>0</v>
      </c>
      <c r="F55" s="17" t="b">
        <f t="shared" si="1"/>
        <v>0</v>
      </c>
      <c r="G55" s="19" t="str">
        <f t="shared" si="2"/>
        <v/>
      </c>
      <c r="H55" s="103">
        <f t="shared" si="3"/>
        <v>0</v>
      </c>
    </row>
    <row r="56" spans="1:8" x14ac:dyDescent="0.2">
      <c r="A56" s="127"/>
      <c r="B56" s="15"/>
      <c r="C56" s="17"/>
      <c r="D56" s="17"/>
      <c r="E56" s="17">
        <f t="shared" si="0"/>
        <v>0</v>
      </c>
      <c r="F56" s="17" t="b">
        <f t="shared" si="1"/>
        <v>0</v>
      </c>
      <c r="G56" s="19" t="str">
        <f t="shared" si="2"/>
        <v/>
      </c>
      <c r="H56" s="103">
        <f t="shared" si="3"/>
        <v>0</v>
      </c>
    </row>
    <row r="57" spans="1:8" x14ac:dyDescent="0.2">
      <c r="A57" s="127"/>
      <c r="B57" s="15"/>
      <c r="C57" s="17"/>
      <c r="D57" s="17"/>
      <c r="E57" s="17">
        <f t="shared" si="0"/>
        <v>0</v>
      </c>
      <c r="F57" s="17" t="b">
        <f t="shared" si="1"/>
        <v>0</v>
      </c>
      <c r="G57" s="19" t="str">
        <f t="shared" si="2"/>
        <v/>
      </c>
      <c r="H57" s="103">
        <f t="shared" si="3"/>
        <v>0</v>
      </c>
    </row>
    <row r="58" spans="1:8" x14ac:dyDescent="0.2">
      <c r="A58" s="128"/>
      <c r="B58" s="15"/>
      <c r="C58" s="17"/>
      <c r="D58" s="17"/>
      <c r="E58" s="17">
        <f t="shared" si="0"/>
        <v>0</v>
      </c>
      <c r="F58" s="17" t="b">
        <f t="shared" si="1"/>
        <v>0</v>
      </c>
      <c r="G58" s="19" t="str">
        <f t="shared" si="2"/>
        <v/>
      </c>
      <c r="H58" s="103">
        <f t="shared" si="3"/>
        <v>0</v>
      </c>
    </row>
    <row r="59" spans="1:8" x14ac:dyDescent="0.2">
      <c r="H59" s="102"/>
    </row>
    <row r="60" spans="1:8" x14ac:dyDescent="0.2">
      <c r="H60" s="102"/>
    </row>
  </sheetData>
  <sheetProtection password="DCF5" sheet="1" insertRows="0" selectLockedCells="1"/>
  <protectedRanges>
    <protectedRange sqref="C11:E58" name="Saisie"/>
  </protectedRanges>
  <mergeCells count="8">
    <mergeCell ref="J1:J5"/>
    <mergeCell ref="C8:D9"/>
    <mergeCell ref="F8:G9"/>
    <mergeCell ref="A11:A58"/>
    <mergeCell ref="E8:E10"/>
    <mergeCell ref="D5:G5"/>
    <mergeCell ref="B3:D3"/>
    <mergeCell ref="B2:D2"/>
  </mergeCells>
  <phoneticPr fontId="5" type="noConversion"/>
  <conditionalFormatting sqref="F11:F58">
    <cfRule type="cellIs" dxfId="16" priority="1" stopIfTrue="1" operator="equal">
      <formula>"&lt; Seuil"</formula>
    </cfRule>
    <cfRule type="expression" dxfId="15" priority="2" stopIfTrue="1">
      <formula>NOT(ISNUMBER($F11))</formula>
    </cfRule>
  </conditionalFormatting>
  <conditionalFormatting sqref="G11:G58">
    <cfRule type="expression" dxfId="14" priority="3" stopIfTrue="1">
      <formula>IF(H11=1,1,0)</formula>
    </cfRule>
    <cfRule type="expression" dxfId="13" priority="4" stopIfTrue="1">
      <formula>IF(H11=2,1,0)</formula>
    </cfRule>
  </conditionalFormatting>
  <conditionalFormatting sqref="D11:D30 E11:E58">
    <cfRule type="expression" dxfId="12" priority="5" stopIfTrue="1">
      <formula>NOT(ISNUMBER(D11))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Mode opératoire</vt:lpstr>
      <vt:lpstr>Données ST-DCO</vt:lpstr>
      <vt:lpstr>Données DCO</vt:lpstr>
      <vt:lpstr>Données MES</vt:lpstr>
      <vt:lpstr>Données DBO5</vt:lpstr>
      <vt:lpstr>Données Pt</vt:lpstr>
      <vt:lpstr>Données NK</vt:lpstr>
      <vt:lpstr>Données NGL</vt:lpstr>
      <vt:lpstr>Données NO3</vt:lpstr>
      <vt:lpstr>Données métaux</vt:lpstr>
      <vt:lpstr>Données AOX</vt:lpstr>
      <vt:lpstr>Feuille de calcul</vt:lpstr>
      <vt:lpstr>'Mode opératoire'!Zone_d_impression</vt:lpstr>
    </vt:vector>
  </TitlesOfParts>
  <Company>ACE Environnement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</dc:creator>
  <cp:lastModifiedBy>MAUDUIT-BLIN Lise</cp:lastModifiedBy>
  <cp:lastPrinted>2016-10-27T13:43:40Z</cp:lastPrinted>
  <dcterms:created xsi:type="dcterms:W3CDTF">2008-11-28T15:13:13Z</dcterms:created>
  <dcterms:modified xsi:type="dcterms:W3CDTF">2016-10-28T12:54:28Z</dcterms:modified>
</cp:coreProperties>
</file>